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6"/>
  </bookViews>
  <sheets>
    <sheet name="jan" sheetId="1" r:id="rId1"/>
    <sheet name="feb" sheetId="2" r:id="rId2"/>
    <sheet name="mar" sheetId="3" r:id="rId3"/>
    <sheet name="april" sheetId="4" r:id="rId4"/>
    <sheet name="may" sheetId="5" r:id="rId5"/>
    <sheet name="jun" sheetId="6" r:id="rId6"/>
    <sheet name="OP &amp; IP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</sheets>
  <calcPr calcId="124519"/>
</workbook>
</file>

<file path=xl/calcChain.xml><?xml version="1.0" encoding="utf-8"?>
<calcChain xmlns="http://schemas.openxmlformats.org/spreadsheetml/2006/main">
  <c r="L71" i="7"/>
  <c r="L70"/>
  <c r="L69"/>
  <c r="L64"/>
  <c r="L63"/>
  <c r="L62"/>
  <c r="L57"/>
  <c r="L56"/>
  <c r="L55"/>
  <c r="J101" i="13"/>
  <c r="J100"/>
  <c r="J99"/>
  <c r="J98"/>
  <c r="J97"/>
  <c r="J96"/>
  <c r="J95"/>
  <c r="J94"/>
  <c r="J93"/>
  <c r="J92"/>
  <c r="J91"/>
  <c r="J90"/>
  <c r="J89"/>
  <c r="J88"/>
  <c r="J87"/>
  <c r="J86"/>
  <c r="J85"/>
  <c r="J84"/>
  <c r="J82"/>
  <c r="J81"/>
  <c r="J80"/>
  <c r="J79"/>
  <c r="J78"/>
  <c r="J76"/>
  <c r="J74"/>
  <c r="J73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101" i="12"/>
  <c r="J100"/>
  <c r="J99"/>
  <c r="J98"/>
  <c r="J97"/>
  <c r="J96"/>
  <c r="J95"/>
  <c r="J94"/>
  <c r="J93"/>
  <c r="J92"/>
  <c r="J91"/>
  <c r="J90"/>
  <c r="J89"/>
  <c r="J88"/>
  <c r="J87"/>
  <c r="J86"/>
  <c r="J85"/>
  <c r="J84"/>
  <c r="J82"/>
  <c r="J81"/>
  <c r="J80"/>
  <c r="J79"/>
  <c r="J78"/>
  <c r="J76"/>
  <c r="J74"/>
  <c r="J73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251" i="1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2"/>
  <c r="J231"/>
  <c r="J230"/>
  <c r="J229"/>
  <c r="J228"/>
  <c r="J226"/>
  <c r="J224"/>
  <c r="J223"/>
  <c r="J222"/>
  <c r="J221"/>
  <c r="J220"/>
  <c r="J219"/>
  <c r="J218"/>
  <c r="J217"/>
  <c r="J216"/>
  <c r="J215"/>
  <c r="J214"/>
  <c r="J213"/>
  <c r="J212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03"/>
  <c r="J101"/>
  <c r="J100"/>
  <c r="J98"/>
  <c r="J99"/>
  <c r="J97"/>
  <c r="J95"/>
  <c r="J94"/>
  <c r="J93"/>
  <c r="J91"/>
  <c r="J92"/>
  <c r="J90"/>
  <c r="J89"/>
  <c r="J87"/>
  <c r="J88"/>
  <c r="J85"/>
  <c r="J86"/>
  <c r="J83"/>
  <c r="J82"/>
  <c r="J81"/>
  <c r="J80"/>
  <c r="J78"/>
  <c r="J79"/>
  <c r="J76"/>
  <c r="J74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72" i="10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2"/>
  <c r="J81"/>
  <c r="J80"/>
  <c r="J79"/>
  <c r="J78"/>
  <c r="J76"/>
  <c r="J74"/>
  <c r="J73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B51" i="7"/>
  <c r="L51" s="1"/>
  <c r="B50"/>
  <c r="B49"/>
  <c r="L50"/>
  <c r="L49"/>
  <c r="J100" i="9"/>
  <c r="J99"/>
  <c r="J98"/>
  <c r="J97"/>
  <c r="J96"/>
  <c r="J95"/>
  <c r="J94"/>
  <c r="J93"/>
  <c r="J92"/>
  <c r="J91"/>
  <c r="J90"/>
  <c r="J89"/>
  <c r="J88"/>
  <c r="J87"/>
  <c r="J86"/>
  <c r="J85"/>
  <c r="J84"/>
  <c r="J83"/>
  <c r="J81"/>
  <c r="J80"/>
  <c r="J79"/>
  <c r="J78"/>
  <c r="J77"/>
  <c r="J75"/>
  <c r="J73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B45" i="7"/>
  <c r="L45" s="1"/>
  <c r="B44"/>
  <c r="L44" s="1"/>
  <c r="D43"/>
  <c r="I43"/>
  <c r="B43"/>
  <c r="L37"/>
  <c r="L36"/>
  <c r="I35"/>
  <c r="L35" s="1"/>
  <c r="H35"/>
  <c r="G35"/>
  <c r="F35"/>
  <c r="E35"/>
  <c r="D35"/>
  <c r="C35"/>
  <c r="J101" i="8"/>
  <c r="J100"/>
  <c r="J99"/>
  <c r="J98"/>
  <c r="J97"/>
  <c r="J96"/>
  <c r="J95"/>
  <c r="J94"/>
  <c r="J93"/>
  <c r="J92"/>
  <c r="J91"/>
  <c r="J90"/>
  <c r="J89"/>
  <c r="J88"/>
  <c r="J87"/>
  <c r="J86"/>
  <c r="J85"/>
  <c r="J84"/>
  <c r="J82"/>
  <c r="J81"/>
  <c r="J80"/>
  <c r="J79"/>
  <c r="J78"/>
  <c r="J76"/>
  <c r="J74"/>
  <c r="J73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B32" i="7"/>
  <c r="K32" s="1"/>
  <c r="K31"/>
  <c r="B31"/>
  <c r="D30"/>
  <c r="B30"/>
  <c r="K30" s="1"/>
  <c r="J27"/>
  <c r="B27"/>
  <c r="J26"/>
  <c r="B26"/>
  <c r="J25"/>
  <c r="B25"/>
  <c r="J22"/>
  <c r="B22"/>
  <c r="J21"/>
  <c r="B21"/>
  <c r="J20"/>
  <c r="B20"/>
  <c r="J17"/>
  <c r="J16"/>
  <c r="J15"/>
  <c r="B15"/>
  <c r="J11"/>
  <c r="B11"/>
  <c r="J10"/>
  <c r="B10"/>
  <c r="J9"/>
  <c r="B9"/>
  <c r="J5"/>
  <c r="J4"/>
  <c r="J3"/>
  <c r="L43" l="1"/>
  <c r="J101" i="6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5"/>
  <c r="J73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101" i="5"/>
  <c r="J100"/>
  <c r="J99"/>
  <c r="J98"/>
  <c r="J97"/>
  <c r="J96"/>
  <c r="J95"/>
  <c r="J94"/>
  <c r="J93"/>
  <c r="J92"/>
  <c r="J91"/>
  <c r="J90"/>
  <c r="J89"/>
  <c r="J88"/>
  <c r="J87"/>
  <c r="J86"/>
  <c r="J85"/>
  <c r="J84"/>
  <c r="J82"/>
  <c r="J81"/>
  <c r="J80"/>
  <c r="J79"/>
  <c r="J78"/>
  <c r="J76"/>
  <c r="J74"/>
  <c r="J73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101" i="4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5"/>
  <c r="J73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101" i="3"/>
  <c r="J100"/>
  <c r="J99"/>
  <c r="J98"/>
  <c r="J97"/>
  <c r="J96"/>
  <c r="J95"/>
  <c r="J94"/>
  <c r="J93"/>
  <c r="J92"/>
  <c r="J91"/>
  <c r="J90"/>
  <c r="J89"/>
  <c r="J88"/>
  <c r="J87"/>
  <c r="J86"/>
  <c r="J85"/>
  <c r="J84"/>
  <c r="J82"/>
  <c r="J81"/>
  <c r="J80"/>
  <c r="J79"/>
  <c r="J78"/>
  <c r="J76"/>
  <c r="J74"/>
  <c r="J73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101" i="2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6"/>
  <c r="J74"/>
  <c r="J73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101" i="1"/>
  <c r="J100"/>
  <c r="J99"/>
  <c r="J98"/>
  <c r="J97"/>
  <c r="J96"/>
  <c r="J95"/>
  <c r="J94"/>
  <c r="J93"/>
  <c r="J92"/>
  <c r="J91"/>
  <c r="J90"/>
  <c r="J89"/>
  <c r="J88"/>
  <c r="J87"/>
  <c r="J86"/>
  <c r="J85"/>
  <c r="J84"/>
  <c r="J82"/>
  <c r="J81"/>
  <c r="J80"/>
  <c r="J79"/>
  <c r="J78"/>
  <c r="J76"/>
  <c r="J74"/>
  <c r="J73"/>
  <c r="J72"/>
  <c r="J71"/>
  <c r="J70"/>
  <c r="J69"/>
  <c r="J68"/>
  <c r="J67"/>
  <c r="J66"/>
  <c r="J65"/>
  <c r="J64"/>
  <c r="J63"/>
  <c r="J62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<sst xmlns="http://schemas.openxmlformats.org/spreadsheetml/2006/main" count="2263" uniqueCount="244">
  <si>
    <t>SL NO</t>
  </si>
  <si>
    <t>Designation 
NCISM Visitaion</t>
  </si>
  <si>
    <t>NO</t>
  </si>
  <si>
    <t>Name</t>
  </si>
  <si>
    <t>ABSENT</t>
  </si>
  <si>
    <t>PRESENT
 DAYS</t>
  </si>
  <si>
    <t>%</t>
  </si>
  <si>
    <t>Remarks</t>
  </si>
  <si>
    <t>LEAVE</t>
  </si>
  <si>
    <t>OFF</t>
  </si>
  <si>
    <t xml:space="preserve">HOSPITAL
SUPERINTENDENT </t>
  </si>
  <si>
    <t>Dr.P.K.V.Anand</t>
  </si>
  <si>
    <t>Deputy Medical Superintendent</t>
  </si>
  <si>
    <t>Dr.Vijaya Gopal</t>
  </si>
  <si>
    <t>Emergency Medical Officer</t>
  </si>
  <si>
    <t>Resident Medical Officer</t>
  </si>
  <si>
    <t xml:space="preserve">Dr.Asha Sunny            
                                                                                         </t>
  </si>
  <si>
    <t>Dr.Vandana VenuGopal</t>
  </si>
  <si>
    <t>Dr.TELBY</t>
  </si>
  <si>
    <t>Dr.ASWATHY CHANDRAN</t>
  </si>
  <si>
    <t>Clinical
 registrar</t>
  </si>
  <si>
    <t xml:space="preserve">Dr.Jyothish S Jayandan
</t>
  </si>
  <si>
    <t xml:space="preserve"> Dr.ASISH.P.S</t>
  </si>
  <si>
    <t>Nursing Superintendent</t>
  </si>
  <si>
    <t>Mrs.P.R.Minimol</t>
  </si>
  <si>
    <t xml:space="preserve">Assistant 
Matron  </t>
  </si>
  <si>
    <t>Mrs.Sunitha.K.P</t>
  </si>
  <si>
    <t>Mrs.Latha.P.N</t>
  </si>
  <si>
    <t>Staff Nurse for
 Inpatient Department</t>
  </si>
  <si>
    <t>Smt.Vineetha.K.U</t>
  </si>
  <si>
    <t>Smt.Pushpam Johnson</t>
  </si>
  <si>
    <t>Smt.Princy.C.O</t>
  </si>
  <si>
    <t>Smt.Beena.T.P</t>
  </si>
  <si>
    <t>Smt.Shijy Varghese</t>
  </si>
  <si>
    <t>Smt.Sruthy chandran</t>
  </si>
  <si>
    <t>Soumya Krishnan</t>
  </si>
  <si>
    <t>Smt. Momisha</t>
  </si>
  <si>
    <t>Smt.Denshy Thomas</t>
  </si>
  <si>
    <t>Ward Boy Ayah</t>
  </si>
  <si>
    <t xml:space="preserve">Pravya.K.P    </t>
  </si>
  <si>
    <t>Swapna.M.C,</t>
  </si>
  <si>
    <t xml:space="preserve"> Rajesh.M.K</t>
  </si>
  <si>
    <t>Vishnu Narayanan.M.S</t>
  </si>
  <si>
    <t>Deepthy Chandran</t>
  </si>
  <si>
    <t>Rajeesh.K</t>
  </si>
  <si>
    <t>Paharmacist</t>
  </si>
  <si>
    <t xml:space="preserve">Bindu.K.K  
</t>
  </si>
  <si>
    <t>Nayana.K</t>
  </si>
  <si>
    <t>Dresser</t>
  </si>
  <si>
    <t xml:space="preserve">Soumya.M.S 
</t>
  </si>
  <si>
    <t>Rithesh.P</t>
  </si>
  <si>
    <t>Store Keeper</t>
  </si>
  <si>
    <t>Nikhil Chandran</t>
  </si>
  <si>
    <t>Office Staff</t>
  </si>
  <si>
    <t xml:space="preserve">Thulasy.K  
</t>
  </si>
  <si>
    <t>Anoop .D.Vellalath</t>
  </si>
  <si>
    <t>Dark Room
 Attender</t>
  </si>
  <si>
    <t>Sijo Jose</t>
  </si>
  <si>
    <t>Operation
 Theatre Attendent</t>
  </si>
  <si>
    <t xml:space="preserve">Arjun.P  </t>
  </si>
  <si>
    <t>, Renjini.M.K</t>
  </si>
  <si>
    <t>Medical Specalist</t>
  </si>
  <si>
    <t>Dr.Rakesh</t>
  </si>
  <si>
    <t>Surgical Specalist</t>
  </si>
  <si>
    <t>Dr.Kesavan.P.N</t>
  </si>
  <si>
    <t>Gynaecologist</t>
  </si>
  <si>
    <t>Dr.GAYATHREE.O.P</t>
  </si>
  <si>
    <t>Pathologist</t>
  </si>
  <si>
    <t>Dr.Fathima Luthfiya</t>
  </si>
  <si>
    <t>Anaesthesiologist</t>
  </si>
  <si>
    <t>Dr.Thomas Kunnath</t>
  </si>
  <si>
    <t>Opthalmologist</t>
  </si>
  <si>
    <t>Dr.RITA. A.P</t>
  </si>
  <si>
    <t>Pediatrician</t>
  </si>
  <si>
    <t>Dr.Sathish Chandran</t>
  </si>
  <si>
    <t>Radiologist</t>
  </si>
  <si>
    <t>Dr.Geofry Kochery</t>
  </si>
  <si>
    <t>Dentist</t>
  </si>
  <si>
    <t>Dr.manoj balakrishnan</t>
  </si>
  <si>
    <t>X- RAY TECHNICIAN</t>
  </si>
  <si>
    <t>L.R SUNILKUMAR</t>
  </si>
  <si>
    <t>Physiotherepist</t>
  </si>
  <si>
    <t>Panchakram specialist</t>
  </si>
  <si>
    <t>Teachers of panchakarma teachin department</t>
  </si>
  <si>
    <t xml:space="preserve">Yoga teacher </t>
  </si>
  <si>
    <t>Deppthi C</t>
  </si>
  <si>
    <t>Panchakarma Nurse</t>
  </si>
  <si>
    <t>Akhil.P</t>
  </si>
  <si>
    <t>Panchakarma 
Assistant</t>
  </si>
  <si>
    <t xml:space="preserve">K.K.Udayan  </t>
  </si>
  <si>
    <t>Johnson.K.J</t>
  </si>
  <si>
    <t>K.Soubhagyam</t>
  </si>
  <si>
    <t>Hima.C.R</t>
  </si>
  <si>
    <t xml:space="preserve">Santhosh.K.N </t>
  </si>
  <si>
    <t>Nidhin.C.Girish</t>
  </si>
  <si>
    <t>Sanosh.P.P</t>
  </si>
  <si>
    <t>Vidu.M.I</t>
  </si>
  <si>
    <t>Ragi.P.V</t>
  </si>
  <si>
    <t>Sreedevi</t>
  </si>
  <si>
    <t>Shalya and ksharasutra therapy specialist</t>
  </si>
  <si>
    <t>Teachers of Shalya department</t>
  </si>
  <si>
    <t>Operation theater nurse</t>
  </si>
  <si>
    <t>Lissy Shaji</t>
  </si>
  <si>
    <t>Prasuthi evam striroga specialist</t>
  </si>
  <si>
    <t>Teachers of Prasuthi evam striroga department</t>
  </si>
  <si>
    <t>Midwife</t>
  </si>
  <si>
    <t>Sheela.T.N</t>
  </si>
  <si>
    <t>Lab Technician</t>
  </si>
  <si>
    <t xml:space="preserve">Rekha.K.T
</t>
  </si>
  <si>
    <t>Sarathnamboodhiri</t>
  </si>
  <si>
    <t>Lab Attendent</t>
  </si>
  <si>
    <t>Anagha.P</t>
  </si>
  <si>
    <t>Micro Biologist</t>
  </si>
  <si>
    <t>Neena.C.Mohan</t>
  </si>
  <si>
    <t>Pharmacy manager</t>
  </si>
  <si>
    <t>Dr VARGHESE E F</t>
  </si>
  <si>
    <t>Pharmacy Attendent</t>
  </si>
  <si>
    <t>Lissa.K.O</t>
  </si>
  <si>
    <t>Pharmacy Worker</t>
  </si>
  <si>
    <t xml:space="preserve">
Sreejith.K.P</t>
  </si>
  <si>
    <t>Analytical chemist (part time)</t>
  </si>
  <si>
    <t>Mrs.SUJITHRA</t>
  </si>
  <si>
    <t>Pharmacognosist(part time)</t>
  </si>
  <si>
    <t>Mrs.Deepthy.Mohan</t>
  </si>
  <si>
    <t>Bone Setter</t>
  </si>
  <si>
    <t>Liju.N.Sharma</t>
  </si>
  <si>
    <t>cook</t>
  </si>
  <si>
    <t xml:space="preserve">Mrs.Radha Rajan 
</t>
  </si>
  <si>
    <t xml:space="preserve"> Anupama</t>
  </si>
  <si>
    <t>Washer Man</t>
  </si>
  <si>
    <t>Akhil Pauly</t>
  </si>
  <si>
    <t>Driver</t>
  </si>
  <si>
    <t>Mr.Sankaranarayanan</t>
  </si>
  <si>
    <t>Electrician</t>
  </si>
  <si>
    <t>Jijo.K.J</t>
  </si>
  <si>
    <t>Security Guard</t>
  </si>
  <si>
    <t xml:space="preserve">Deva Narayanan.M.S
                                                     </t>
  </si>
  <si>
    <t xml:space="preserve">Arun.M.s   </t>
  </si>
  <si>
    <t>Chandu Surendran</t>
  </si>
  <si>
    <t>Masseur</t>
  </si>
  <si>
    <t xml:space="preserve">Rajan.K                                        </t>
  </si>
  <si>
    <t xml:space="preserve">Bhavin T.B  </t>
  </si>
  <si>
    <t>Remya.E</t>
  </si>
  <si>
    <t>Dr.Nigitha Premraj</t>
  </si>
  <si>
    <t>Dr.Devika Narayan</t>
  </si>
  <si>
    <t>Dr.Archana.S</t>
  </si>
  <si>
    <t>Smt.Thressia T P</t>
  </si>
  <si>
    <t>Dr.Neeraj S Nairr</t>
  </si>
  <si>
    <t>Dr.Jishnu P S</t>
  </si>
  <si>
    <t>Dr.Dathan.V.B</t>
  </si>
  <si>
    <t>Dr.Veena</t>
  </si>
  <si>
    <t>22 Earned leave</t>
  </si>
  <si>
    <t>Smt.Sukanya</t>
  </si>
  <si>
    <t>Smt.Sreedevi Raj</t>
  </si>
  <si>
    <t>Mr.Dany Francis</t>
  </si>
  <si>
    <t>jajaja</t>
  </si>
  <si>
    <t xml:space="preserve"> Sobha
</t>
  </si>
  <si>
    <t>Raji rajan</t>
  </si>
  <si>
    <t>List of Hospital staff (JAN 2024)</t>
  </si>
  <si>
    <t>No of days 
present in
 Month januvary</t>
  </si>
  <si>
    <t>Smt.Sukanya.S</t>
  </si>
  <si>
    <t>Smt.Sreedevi.V.C</t>
  </si>
  <si>
    <t>Smt.Thressia.T.P</t>
  </si>
  <si>
    <t>Dr.Manoj balakrishnan</t>
  </si>
  <si>
    <t>jaLaja</t>
  </si>
  <si>
    <t>Sobha</t>
  </si>
  <si>
    <t>Mr.Sankaranarayanan M A</t>
  </si>
  <si>
    <t>Jijo.P.J</t>
  </si>
  <si>
    <t>List of Hospital staff(FEBRUARY) 2024</t>
  </si>
  <si>
    <t>No of days 
present in
 Month Februvary</t>
  </si>
  <si>
    <t>Mr.DANY FRANCIS</t>
  </si>
  <si>
    <t>jalaja</t>
  </si>
  <si>
    <t>Raji Rajan</t>
  </si>
  <si>
    <t>List of Hospital staff(MARCH) 2024</t>
  </si>
  <si>
    <t>No of days 
present in
 Month March</t>
  </si>
  <si>
    <t>List of Hospital staff(APRIL) 2024</t>
  </si>
  <si>
    <t>No of days 
present in
 Month April</t>
  </si>
  <si>
    <t>14.04.2024 
TO 180 DAYS MATERNITY LEAVE</t>
  </si>
  <si>
    <t>1.04.24 TO 14.04.2024
COMMUTED LEAVE 5 DAYS CL 22.04.2024 SPL LEAVE</t>
  </si>
  <si>
    <t>List of Hospital staff(MAY) 2024</t>
  </si>
  <si>
    <t>No of days 
present in
 Month May</t>
  </si>
  <si>
    <t>commuteed
 leave 1/05to30.05.2024</t>
  </si>
  <si>
    <t>maternity leave</t>
  </si>
  <si>
    <t>commuted
 leave 01.5 to 31.05.2024</t>
  </si>
  <si>
    <t>List of Hospital staff(JUNE) 2024</t>
  </si>
  <si>
    <t>No of days 
present in
 Month June</t>
  </si>
  <si>
    <t xml:space="preserve"> Renjini.M.K</t>
  </si>
  <si>
    <t>31.05.2024retired</t>
  </si>
  <si>
    <t>johnson-
31.05.2024 retired</t>
  </si>
  <si>
    <t>commuted 
-29</t>
  </si>
  <si>
    <t xml:space="preserve">SMRITHY 
</t>
  </si>
  <si>
    <t xml:space="preserve"> SUMI</t>
  </si>
  <si>
    <t xml:space="preserve"> VAIDYARATNAM AYURVEDA COLLEGE  HOSPITAL 
MONTHLY OP &amp; IP JANUARY (01.01.2024 TO 31.01.2024)</t>
  </si>
  <si>
    <t>DEPARTMENT</t>
  </si>
  <si>
    <t>Kayachikilsa</t>
  </si>
  <si>
    <t>KOUMARAM</t>
  </si>
  <si>
    <t>P . KARMA</t>
  </si>
  <si>
    <t>PRASOOTHY</t>
  </si>
  <si>
    <t>SALAKYAM</t>
  </si>
  <si>
    <t>SALYAM</t>
  </si>
  <si>
    <t>SWASTHAM</t>
  </si>
  <si>
    <t>CASUALTY</t>
  </si>
  <si>
    <t>TOTAL</t>
  </si>
  <si>
    <t>OP</t>
  </si>
  <si>
    <t>IP</t>
  </si>
  <si>
    <t>BED DAYS</t>
  </si>
  <si>
    <t xml:space="preserve"> VAIDYARATNAM AYURVEDA COLLEGE  HOSPITAL 
MONTHLY OP &amp; IP FEBRUARY (01.02.2024 TO 29.02.2024)</t>
  </si>
  <si>
    <t xml:space="preserve"> VAIDYARATNAM AYURVEDA COLLEGE  HOSPITAL 
MONTHLY OP &amp; IP mARCH (01.03.2024 TO 31.03.2024)</t>
  </si>
  <si>
    <t xml:space="preserve"> VAIDYARATNAM AYURVEDA COLLEGE  HOSPITAL 
MONTHLY OP &amp; IP APRIL(01.04.2024 TO 30.04.2024)</t>
  </si>
  <si>
    <t xml:space="preserve"> VAIDYARATNAM AYURVEDA COLLEGE  HOSPITAL 
MONTHLY OP &amp; IP MAY (01.05.2024 TO 31.05.2024)</t>
  </si>
  <si>
    <t xml:space="preserve"> VAIDYARATNAM AYURVEDA COLLEGE  HOSPITAL 
MONTHLY OP &amp; IP JUN (01.06.2024 TO 30.06.2024)</t>
  </si>
  <si>
    <t>VISHA 
CHIKILSA</t>
  </si>
  <si>
    <t>List of Hospital staff(JULY) 2024</t>
  </si>
  <si>
    <t>MEDICAL 
CAMP</t>
  </si>
  <si>
    <t>Saranya</t>
  </si>
  <si>
    <t>31/5/24Retired</t>
  </si>
  <si>
    <t xml:space="preserve">Mrs.Smrithi 
</t>
  </si>
  <si>
    <t>Sumi</t>
  </si>
  <si>
    <t xml:space="preserve"> VAIDYARATNAM AYURVEDA COLLEGE  HOSPITAL 
MONTHLY OP &amp; IP JULY (01.07.2024 TO  31.07.2024)</t>
  </si>
  <si>
    <t>DEPAR
TMENT</t>
  </si>
  <si>
    <t>KAYA
CHIKILSA</t>
  </si>
  <si>
    <t>KOUMA
RAM</t>
  </si>
  <si>
    <t>Smt.Mary.KK</t>
  </si>
  <si>
    <t xml:space="preserve"> VAIDYARATNAM AYURVEDA COLLEGE  HOSPITAL 
MONTHLY OP &amp; IP AUG (01.08.2024 TO  31.08.2024)</t>
  </si>
  <si>
    <t>List of Hospital staff(AUG) 2024</t>
  </si>
  <si>
    <t>List of Hospital staff(SEP) 2024</t>
  </si>
  <si>
    <t xml:space="preserve">Dr.Vasuda V V </t>
  </si>
  <si>
    <t>d</t>
  </si>
  <si>
    <t xml:space="preserve"> VAIDYARATNAM AYURVEDA COLLEGE  HOSPITAL 
MONTHLY OP &amp; IP SEP (01.09.2024 TO  30.09.2024)</t>
  </si>
  <si>
    <t>Radhakrishnan</t>
  </si>
  <si>
    <t>Smt.Libya</t>
  </si>
  <si>
    <t xml:space="preserve"> Smt:Soumya Krishnan</t>
  </si>
  <si>
    <t>List of Hospital staff(OCT) 2024</t>
  </si>
  <si>
    <t xml:space="preserve">Remya.E </t>
  </si>
  <si>
    <t>Dr.VARGHESE E F</t>
  </si>
  <si>
    <t>List of Hospital staff(NOV) 2024</t>
  </si>
  <si>
    <t>Dr.Abdul Ravoof</t>
  </si>
  <si>
    <t>Smt.Libiya Velayudhan</t>
  </si>
  <si>
    <t>Smt.Mary,KK</t>
  </si>
  <si>
    <t>Dr.Jishnu</t>
  </si>
  <si>
    <t>Dr.Divya s Raj</t>
  </si>
  <si>
    <t xml:space="preserve"> VAIDYARATNAM AYURVEDA COLLEGE  HOSPITAL 
MONTHLY OP &amp; IP OCT (01.10.2024 TO  31.10.2024)</t>
  </si>
  <si>
    <t xml:space="preserve"> VAIDYARATNAM AYURVEDA COLLEGE  HOSPITAL 
MONTHLY OP &amp; IP NOV (01.11.2024 TO  30.11.2024)</t>
  </si>
  <si>
    <t xml:space="preserve"> VAIDYARATNAM AYURVEDA COLLEGE  HOSPITAL 
MONTHLY OP &amp; IP DEC (01.12.2024 TO  31.12.2024)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</si>
</sst>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u/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u/>
      <sz val="20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/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/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center"/>
    </xf>
    <xf numFmtId="0" fontId="0" fillId="0" borderId="8" xfId="0" applyBorder="1" applyAlignment="1"/>
    <xf numFmtId="0" fontId="0" fillId="0" borderId="8" xfId="0" applyFont="1" applyBorder="1" applyAlignment="1"/>
    <xf numFmtId="0" fontId="0" fillId="0" borderId="8" xfId="0" applyBorder="1" applyAlignment="1">
      <alignment horizontal="left" vertical="center"/>
    </xf>
    <xf numFmtId="0" fontId="0" fillId="0" borderId="8" xfId="0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left" vertical="center"/>
    </xf>
    <xf numFmtId="0" fontId="0" fillId="0" borderId="8" xfId="0" applyFill="1" applyBorder="1" applyAlignment="1"/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wrapText="1"/>
    </xf>
    <xf numFmtId="0" fontId="0" fillId="0" borderId="8" xfId="0" applyFont="1" applyBorder="1" applyAlignment="1">
      <alignment vertical="center" wrapText="1"/>
    </xf>
    <xf numFmtId="0" fontId="0" fillId="0" borderId="8" xfId="0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8" xfId="0" applyFont="1" applyFill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wrapText="1"/>
    </xf>
    <xf numFmtId="0" fontId="12" fillId="0" borderId="8" xfId="0" applyFont="1" applyBorder="1"/>
    <xf numFmtId="0" fontId="12" fillId="0" borderId="8" xfId="0" applyFont="1" applyFill="1" applyBorder="1" applyAlignment="1">
      <alignment wrapText="1"/>
    </xf>
    <xf numFmtId="0" fontId="13" fillId="0" borderId="8" xfId="0" applyFont="1" applyBorder="1"/>
    <xf numFmtId="0" fontId="14" fillId="0" borderId="8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3" xfId="0" applyFont="1" applyBorder="1"/>
    <xf numFmtId="0" fontId="10" fillId="0" borderId="3" xfId="0" applyFont="1" applyBorder="1" applyAlignment="1">
      <alignment horizont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B22" sqref="B22:B33"/>
    </sheetView>
  </sheetViews>
  <sheetFormatPr defaultRowHeight="15"/>
  <cols>
    <col min="1" max="1" width="12.42578125" customWidth="1"/>
    <col min="2" max="2" width="19.7109375" customWidth="1"/>
    <col min="3" max="3" width="14.85546875" customWidth="1"/>
    <col min="4" max="4" width="21.42578125" customWidth="1"/>
    <col min="5" max="5" width="12.28515625" customWidth="1"/>
    <col min="6" max="6" width="13.42578125" customWidth="1"/>
  </cols>
  <sheetData>
    <row r="1" spans="1:11" ht="23.25">
      <c r="A1" s="109" t="s">
        <v>158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5" customHeight="1">
      <c r="A2" s="111" t="s">
        <v>0</v>
      </c>
      <c r="B2" s="111" t="s">
        <v>1</v>
      </c>
      <c r="C2" s="113" t="s">
        <v>2</v>
      </c>
      <c r="D2" s="113" t="s">
        <v>3</v>
      </c>
      <c r="E2" s="111" t="s">
        <v>159</v>
      </c>
      <c r="F2" s="115" t="s">
        <v>4</v>
      </c>
      <c r="G2" s="116"/>
      <c r="H2" s="117"/>
      <c r="I2" s="111" t="s">
        <v>5</v>
      </c>
      <c r="J2" s="113" t="s">
        <v>6</v>
      </c>
      <c r="K2" s="113" t="s">
        <v>7</v>
      </c>
    </row>
    <row r="3" spans="1:11">
      <c r="A3" s="112"/>
      <c r="B3" s="112"/>
      <c r="C3" s="114"/>
      <c r="D3" s="114"/>
      <c r="E3" s="112"/>
      <c r="F3" s="18"/>
      <c r="G3" s="18" t="s">
        <v>8</v>
      </c>
      <c r="H3" s="18" t="s">
        <v>9</v>
      </c>
      <c r="I3" s="112"/>
      <c r="J3" s="114"/>
      <c r="K3" s="114"/>
    </row>
    <row r="4" spans="1:11" ht="30">
      <c r="A4" s="19">
        <v>1</v>
      </c>
      <c r="B4" s="20" t="s">
        <v>10</v>
      </c>
      <c r="C4" s="21">
        <v>1</v>
      </c>
      <c r="D4" s="22" t="s">
        <v>11</v>
      </c>
      <c r="E4" s="23">
        <v>31</v>
      </c>
      <c r="F4" s="24">
        <v>0</v>
      </c>
      <c r="G4" s="24">
        <v>0</v>
      </c>
      <c r="H4" s="24">
        <v>5</v>
      </c>
      <c r="I4" s="24">
        <v>26</v>
      </c>
      <c r="J4" s="24">
        <f>I4/31*100</f>
        <v>83.870967741935488</v>
      </c>
      <c r="K4" s="24"/>
    </row>
    <row r="5" spans="1:11" ht="30">
      <c r="A5" s="19">
        <v>2</v>
      </c>
      <c r="B5" s="25" t="s">
        <v>12</v>
      </c>
      <c r="C5" s="21">
        <v>1</v>
      </c>
      <c r="D5" s="22" t="s">
        <v>13</v>
      </c>
      <c r="E5" s="23">
        <v>31</v>
      </c>
      <c r="F5" s="24">
        <v>0</v>
      </c>
      <c r="G5" s="24">
        <v>2</v>
      </c>
      <c r="H5" s="24">
        <v>4</v>
      </c>
      <c r="I5" s="24">
        <v>25</v>
      </c>
      <c r="J5" s="24">
        <f>I5/31*100</f>
        <v>80.645161290322577</v>
      </c>
      <c r="K5" s="24"/>
    </row>
    <row r="6" spans="1:11" ht="15" customHeight="1">
      <c r="A6" s="96">
        <v>3</v>
      </c>
      <c r="B6" s="102" t="s">
        <v>14</v>
      </c>
      <c r="C6" s="99">
        <v>2</v>
      </c>
      <c r="D6" s="26" t="s">
        <v>147</v>
      </c>
      <c r="E6" s="23">
        <v>31</v>
      </c>
      <c r="F6" s="24">
        <v>0</v>
      </c>
      <c r="G6" s="24">
        <v>16</v>
      </c>
      <c r="H6" s="24">
        <v>0</v>
      </c>
      <c r="I6" s="24">
        <v>15</v>
      </c>
      <c r="J6" s="24">
        <f>I6/31*100</f>
        <v>48.387096774193552</v>
      </c>
      <c r="K6" s="24"/>
    </row>
    <row r="7" spans="1:11">
      <c r="A7" s="98"/>
      <c r="B7" s="104"/>
      <c r="C7" s="101"/>
      <c r="D7" s="26" t="s">
        <v>148</v>
      </c>
      <c r="E7" s="23">
        <v>31</v>
      </c>
      <c r="F7" s="24">
        <v>0</v>
      </c>
      <c r="G7" s="24">
        <v>15</v>
      </c>
      <c r="H7" s="24">
        <v>0</v>
      </c>
      <c r="I7" s="24">
        <v>16</v>
      </c>
      <c r="J7" s="24">
        <f t="shared" ref="J7:J60" si="0">I7/31*100</f>
        <v>51.612903225806448</v>
      </c>
      <c r="K7" s="24"/>
    </row>
    <row r="8" spans="1:11" ht="28.5" customHeight="1">
      <c r="A8" s="96">
        <v>4</v>
      </c>
      <c r="B8" s="102" t="s">
        <v>15</v>
      </c>
      <c r="C8" s="99">
        <v>9</v>
      </c>
      <c r="D8" s="27" t="s">
        <v>16</v>
      </c>
      <c r="E8" s="23">
        <v>31</v>
      </c>
      <c r="F8" s="24">
        <v>0</v>
      </c>
      <c r="G8" s="24">
        <v>2</v>
      </c>
      <c r="H8" s="24">
        <v>4</v>
      </c>
      <c r="I8" s="24">
        <v>25</v>
      </c>
      <c r="J8" s="24">
        <f t="shared" si="0"/>
        <v>80.645161290322577</v>
      </c>
      <c r="K8" s="24"/>
    </row>
    <row r="9" spans="1:11" ht="38.25" customHeight="1">
      <c r="A9" s="97"/>
      <c r="B9" s="103"/>
      <c r="C9" s="100"/>
      <c r="D9" s="27" t="s">
        <v>17</v>
      </c>
      <c r="E9" s="23">
        <v>31</v>
      </c>
      <c r="F9" s="24">
        <v>0</v>
      </c>
      <c r="G9" s="24">
        <v>1</v>
      </c>
      <c r="H9" s="24">
        <v>4</v>
      </c>
      <c r="I9" s="24">
        <v>26</v>
      </c>
      <c r="J9" s="24">
        <f t="shared" si="0"/>
        <v>83.870967741935488</v>
      </c>
      <c r="K9" s="24"/>
    </row>
    <row r="10" spans="1:11">
      <c r="A10" s="97"/>
      <c r="B10" s="103"/>
      <c r="C10" s="100"/>
      <c r="D10" s="27" t="s">
        <v>18</v>
      </c>
      <c r="E10" s="23">
        <v>31</v>
      </c>
      <c r="F10" s="24">
        <v>0</v>
      </c>
      <c r="G10" s="24">
        <v>0</v>
      </c>
      <c r="H10" s="24">
        <v>4</v>
      </c>
      <c r="I10" s="24">
        <v>27</v>
      </c>
      <c r="J10" s="24">
        <f t="shared" si="0"/>
        <v>87.096774193548384</v>
      </c>
      <c r="K10" s="24"/>
    </row>
    <row r="11" spans="1:11">
      <c r="A11" s="97"/>
      <c r="B11" s="103"/>
      <c r="C11" s="100"/>
      <c r="D11" s="27" t="s">
        <v>149</v>
      </c>
      <c r="E11" s="23">
        <v>31</v>
      </c>
      <c r="F11" s="24">
        <v>0</v>
      </c>
      <c r="G11" s="24">
        <v>1</v>
      </c>
      <c r="H11" s="24">
        <v>4</v>
      </c>
      <c r="I11" s="24">
        <v>26</v>
      </c>
      <c r="J11" s="24">
        <f t="shared" si="0"/>
        <v>83.870967741935488</v>
      </c>
      <c r="K11" s="24"/>
    </row>
    <row r="12" spans="1:11" ht="30">
      <c r="A12" s="97"/>
      <c r="B12" s="103"/>
      <c r="C12" s="100"/>
      <c r="D12" s="27" t="s">
        <v>19</v>
      </c>
      <c r="E12" s="23">
        <v>31</v>
      </c>
      <c r="F12" s="24">
        <v>0</v>
      </c>
      <c r="G12" s="24">
        <v>1</v>
      </c>
      <c r="H12" s="24">
        <v>4</v>
      </c>
      <c r="I12" s="24">
        <v>26</v>
      </c>
      <c r="J12" s="24">
        <f t="shared" si="0"/>
        <v>83.870967741935488</v>
      </c>
      <c r="K12" s="24"/>
    </row>
    <row r="13" spans="1:11">
      <c r="A13" s="97"/>
      <c r="B13" s="103"/>
      <c r="C13" s="100"/>
      <c r="D13" s="27" t="s">
        <v>150</v>
      </c>
      <c r="E13" s="23">
        <v>31</v>
      </c>
      <c r="F13" s="24">
        <v>0</v>
      </c>
      <c r="G13" s="24">
        <v>2</v>
      </c>
      <c r="H13" s="24">
        <v>4</v>
      </c>
      <c r="I13" s="24">
        <v>25</v>
      </c>
      <c r="J13" s="24">
        <f t="shared" si="0"/>
        <v>80.645161290322577</v>
      </c>
      <c r="K13" s="24"/>
    </row>
    <row r="14" spans="1:11">
      <c r="A14" s="97"/>
      <c r="B14" s="103"/>
      <c r="C14" s="100"/>
      <c r="D14" s="28" t="s">
        <v>144</v>
      </c>
      <c r="E14" s="23">
        <v>31</v>
      </c>
      <c r="F14" s="24">
        <v>0</v>
      </c>
      <c r="G14" s="24">
        <v>2</v>
      </c>
      <c r="H14" s="24">
        <v>4</v>
      </c>
      <c r="I14" s="24">
        <v>25</v>
      </c>
      <c r="J14" s="24">
        <f t="shared" si="0"/>
        <v>80.645161290322577</v>
      </c>
      <c r="K14" s="24"/>
    </row>
    <row r="15" spans="1:11">
      <c r="A15" s="97"/>
      <c r="B15" s="103"/>
      <c r="C15" s="100"/>
      <c r="D15" s="28" t="s">
        <v>143</v>
      </c>
      <c r="E15" s="23">
        <v>31</v>
      </c>
      <c r="F15" s="24">
        <v>0</v>
      </c>
      <c r="G15" s="24">
        <v>1</v>
      </c>
      <c r="H15" s="24">
        <v>4</v>
      </c>
      <c r="I15" s="24">
        <v>26</v>
      </c>
      <c r="J15" s="24">
        <f t="shared" si="0"/>
        <v>83.870967741935488</v>
      </c>
      <c r="K15" s="24"/>
    </row>
    <row r="16" spans="1:11">
      <c r="A16" s="98"/>
      <c r="B16" s="104"/>
      <c r="C16" s="101"/>
      <c r="D16" s="28" t="s">
        <v>145</v>
      </c>
      <c r="E16" s="23">
        <v>31</v>
      </c>
      <c r="F16" s="24">
        <v>0</v>
      </c>
      <c r="G16" s="24">
        <v>0</v>
      </c>
      <c r="H16" s="24">
        <v>4</v>
      </c>
      <c r="I16" s="24">
        <v>27</v>
      </c>
      <c r="J16" s="24">
        <f t="shared" si="0"/>
        <v>87.096774193548384</v>
      </c>
      <c r="K16" s="24"/>
    </row>
    <row r="17" spans="1:11" ht="30">
      <c r="A17" s="96">
        <v>5</v>
      </c>
      <c r="B17" s="20" t="s">
        <v>20</v>
      </c>
      <c r="C17" s="99">
        <v>2</v>
      </c>
      <c r="D17" s="26" t="s">
        <v>21</v>
      </c>
      <c r="E17" s="23">
        <v>31</v>
      </c>
      <c r="F17" s="24">
        <v>0</v>
      </c>
      <c r="G17" s="24">
        <v>1</v>
      </c>
      <c r="H17" s="24">
        <v>4</v>
      </c>
      <c r="I17" s="24">
        <v>26</v>
      </c>
      <c r="J17" s="24">
        <f t="shared" si="0"/>
        <v>83.870967741935488</v>
      </c>
      <c r="K17" s="24"/>
    </row>
    <row r="18" spans="1:11">
      <c r="A18" s="98"/>
      <c r="B18" s="20"/>
      <c r="C18" s="101"/>
      <c r="D18" s="26" t="s">
        <v>22</v>
      </c>
      <c r="E18" s="23">
        <v>31</v>
      </c>
      <c r="F18" s="24">
        <v>0</v>
      </c>
      <c r="G18" s="24">
        <v>2</v>
      </c>
      <c r="H18" s="24">
        <v>3</v>
      </c>
      <c r="I18" s="24">
        <v>26</v>
      </c>
      <c r="J18" s="24">
        <f t="shared" si="0"/>
        <v>83.870967741935488</v>
      </c>
      <c r="K18" s="24"/>
    </row>
    <row r="19" spans="1:11" ht="30">
      <c r="A19" s="19">
        <v>6</v>
      </c>
      <c r="B19" s="20" t="s">
        <v>23</v>
      </c>
      <c r="C19" s="21">
        <v>1</v>
      </c>
      <c r="D19" s="29" t="s">
        <v>24</v>
      </c>
      <c r="E19" s="23">
        <v>31</v>
      </c>
      <c r="F19" s="24">
        <v>0</v>
      </c>
      <c r="G19" s="24">
        <v>2</v>
      </c>
      <c r="H19" s="24">
        <v>4</v>
      </c>
      <c r="I19" s="24">
        <v>25</v>
      </c>
      <c r="J19" s="24">
        <f t="shared" si="0"/>
        <v>80.645161290322577</v>
      </c>
      <c r="K19" s="24"/>
    </row>
    <row r="20" spans="1:11" ht="15" customHeight="1">
      <c r="A20" s="96">
        <v>7</v>
      </c>
      <c r="B20" s="102" t="s">
        <v>25</v>
      </c>
      <c r="C20" s="99">
        <v>2</v>
      </c>
      <c r="D20" s="30" t="s">
        <v>26</v>
      </c>
      <c r="E20" s="23">
        <v>31</v>
      </c>
      <c r="F20" s="24">
        <v>0</v>
      </c>
      <c r="G20" s="24">
        <v>3</v>
      </c>
      <c r="H20" s="24">
        <v>4</v>
      </c>
      <c r="I20" s="24">
        <v>24</v>
      </c>
      <c r="J20" s="24">
        <f>I20/30*100</f>
        <v>80</v>
      </c>
      <c r="K20" s="24"/>
    </row>
    <row r="21" spans="1:11">
      <c r="A21" s="98"/>
      <c r="B21" s="104"/>
      <c r="C21" s="101"/>
      <c r="D21" s="31" t="s">
        <v>27</v>
      </c>
      <c r="E21" s="23">
        <v>31</v>
      </c>
      <c r="F21" s="24">
        <v>0</v>
      </c>
      <c r="G21" s="24">
        <v>3</v>
      </c>
      <c r="H21" s="24">
        <v>4</v>
      </c>
      <c r="I21" s="24">
        <v>24</v>
      </c>
      <c r="J21" s="24">
        <f t="shared" si="0"/>
        <v>77.41935483870968</v>
      </c>
      <c r="K21" s="24"/>
    </row>
    <row r="22" spans="1:11" ht="15" customHeight="1">
      <c r="A22" s="96">
        <v>8</v>
      </c>
      <c r="B22" s="107" t="s">
        <v>28</v>
      </c>
      <c r="C22" s="108">
        <v>12</v>
      </c>
      <c r="D22" s="22" t="s">
        <v>29</v>
      </c>
      <c r="E22" s="23">
        <v>31</v>
      </c>
      <c r="F22" s="24">
        <v>0</v>
      </c>
      <c r="G22" s="24">
        <v>0</v>
      </c>
      <c r="H22" s="24">
        <v>3</v>
      </c>
      <c r="I22" s="24">
        <v>28</v>
      </c>
      <c r="J22" s="24">
        <f>I22/30*100</f>
        <v>93.333333333333329</v>
      </c>
      <c r="K22" s="24"/>
    </row>
    <row r="23" spans="1:11">
      <c r="A23" s="97"/>
      <c r="B23" s="107"/>
      <c r="C23" s="108"/>
      <c r="D23" s="22" t="s">
        <v>30</v>
      </c>
      <c r="E23" s="23">
        <v>31</v>
      </c>
      <c r="F23" s="24">
        <v>0</v>
      </c>
      <c r="G23" s="24">
        <v>1</v>
      </c>
      <c r="H23" s="24">
        <v>3</v>
      </c>
      <c r="I23" s="24">
        <v>27</v>
      </c>
      <c r="J23" s="24">
        <f t="shared" si="0"/>
        <v>87.096774193548384</v>
      </c>
      <c r="K23" s="24"/>
    </row>
    <row r="24" spans="1:11">
      <c r="A24" s="97"/>
      <c r="B24" s="107"/>
      <c r="C24" s="108"/>
      <c r="D24" s="32" t="s">
        <v>160</v>
      </c>
      <c r="E24" s="23">
        <v>31</v>
      </c>
      <c r="F24" s="24">
        <v>0</v>
      </c>
      <c r="G24" s="24">
        <v>0</v>
      </c>
      <c r="H24" s="24">
        <v>4</v>
      </c>
      <c r="I24" s="24">
        <v>27</v>
      </c>
      <c r="J24" s="24">
        <f>I24/30*100</f>
        <v>90</v>
      </c>
      <c r="K24" s="24"/>
    </row>
    <row r="25" spans="1:11">
      <c r="A25" s="97"/>
      <c r="B25" s="107"/>
      <c r="C25" s="108"/>
      <c r="D25" s="22" t="s">
        <v>31</v>
      </c>
      <c r="E25" s="23">
        <v>31</v>
      </c>
      <c r="F25" s="24">
        <v>0</v>
      </c>
      <c r="G25" s="24">
        <v>1</v>
      </c>
      <c r="H25" s="24">
        <v>4</v>
      </c>
      <c r="I25" s="24">
        <v>26</v>
      </c>
      <c r="J25" s="24">
        <f>I25/30*100</f>
        <v>86.666666666666671</v>
      </c>
      <c r="K25" s="24"/>
    </row>
    <row r="26" spans="1:11">
      <c r="A26" s="97"/>
      <c r="B26" s="107"/>
      <c r="C26" s="108"/>
      <c r="D26" s="22" t="s">
        <v>32</v>
      </c>
      <c r="E26" s="23">
        <v>31</v>
      </c>
      <c r="F26" s="24">
        <v>0</v>
      </c>
      <c r="G26" s="24">
        <v>2</v>
      </c>
      <c r="H26" s="24">
        <v>4</v>
      </c>
      <c r="I26" s="24">
        <v>25</v>
      </c>
      <c r="J26" s="24">
        <f>I26/30*100</f>
        <v>83.333333333333343</v>
      </c>
      <c r="K26" s="24"/>
    </row>
    <row r="27" spans="1:11">
      <c r="A27" s="97"/>
      <c r="B27" s="107"/>
      <c r="C27" s="108"/>
      <c r="D27" s="22" t="s">
        <v>33</v>
      </c>
      <c r="E27" s="23">
        <v>31</v>
      </c>
      <c r="F27" s="24">
        <v>0</v>
      </c>
      <c r="G27" s="24">
        <v>1</v>
      </c>
      <c r="H27" s="24">
        <v>4</v>
      </c>
      <c r="I27" s="24">
        <v>26</v>
      </c>
      <c r="J27" s="24">
        <f t="shared" ref="J27:J33" si="1">I27/30*100</f>
        <v>86.666666666666671</v>
      </c>
      <c r="K27" s="24"/>
    </row>
    <row r="28" spans="1:11">
      <c r="A28" s="97"/>
      <c r="B28" s="107"/>
      <c r="C28" s="108"/>
      <c r="D28" s="22" t="s">
        <v>161</v>
      </c>
      <c r="E28" s="23">
        <v>31</v>
      </c>
      <c r="F28" s="24">
        <v>0</v>
      </c>
      <c r="G28" s="24">
        <v>2</v>
      </c>
      <c r="H28" s="24">
        <v>4</v>
      </c>
      <c r="I28" s="24">
        <v>25</v>
      </c>
      <c r="J28" s="24">
        <f t="shared" si="1"/>
        <v>83.333333333333343</v>
      </c>
      <c r="K28" s="24"/>
    </row>
    <row r="29" spans="1:11">
      <c r="A29" s="97"/>
      <c r="B29" s="107"/>
      <c r="C29" s="108"/>
      <c r="D29" s="22" t="s">
        <v>34</v>
      </c>
      <c r="E29" s="23">
        <v>31</v>
      </c>
      <c r="F29" s="24">
        <v>0</v>
      </c>
      <c r="G29" s="24">
        <v>2</v>
      </c>
      <c r="H29" s="24">
        <v>4</v>
      </c>
      <c r="I29" s="24">
        <v>25</v>
      </c>
      <c r="J29" s="24">
        <f t="shared" si="1"/>
        <v>83.333333333333343</v>
      </c>
      <c r="K29" s="24"/>
    </row>
    <row r="30" spans="1:11">
      <c r="A30" s="97"/>
      <c r="B30" s="107"/>
      <c r="C30" s="108"/>
      <c r="D30" s="22" t="s">
        <v>35</v>
      </c>
      <c r="E30" s="23">
        <v>31</v>
      </c>
      <c r="F30" s="24">
        <v>0</v>
      </c>
      <c r="G30" s="24">
        <v>2</v>
      </c>
      <c r="H30" s="24">
        <v>4</v>
      </c>
      <c r="I30" s="24">
        <v>25</v>
      </c>
      <c r="J30" s="24">
        <f t="shared" si="1"/>
        <v>83.333333333333343</v>
      </c>
      <c r="K30" s="24"/>
    </row>
    <row r="31" spans="1:11">
      <c r="A31" s="97"/>
      <c r="B31" s="107"/>
      <c r="C31" s="108"/>
      <c r="D31" s="32" t="s">
        <v>162</v>
      </c>
      <c r="E31" s="23">
        <v>31</v>
      </c>
      <c r="F31" s="24">
        <v>0</v>
      </c>
      <c r="G31" s="24">
        <v>2</v>
      </c>
      <c r="H31" s="24">
        <v>4</v>
      </c>
      <c r="I31" s="24">
        <v>25</v>
      </c>
      <c r="J31" s="24">
        <f t="shared" si="1"/>
        <v>83.333333333333343</v>
      </c>
      <c r="K31" s="24"/>
    </row>
    <row r="32" spans="1:11">
      <c r="A32" s="97"/>
      <c r="B32" s="107"/>
      <c r="C32" s="108"/>
      <c r="D32" s="32" t="s">
        <v>36</v>
      </c>
      <c r="E32" s="23">
        <v>31</v>
      </c>
      <c r="F32" s="24">
        <v>0</v>
      </c>
      <c r="G32" s="24">
        <v>2</v>
      </c>
      <c r="H32" s="24">
        <v>4</v>
      </c>
      <c r="I32" s="24">
        <v>25</v>
      </c>
      <c r="J32" s="24">
        <f t="shared" si="1"/>
        <v>83.333333333333343</v>
      </c>
      <c r="K32" s="24"/>
    </row>
    <row r="33" spans="1:11">
      <c r="A33" s="98"/>
      <c r="B33" s="107"/>
      <c r="C33" s="108"/>
      <c r="D33" s="22" t="s">
        <v>37</v>
      </c>
      <c r="E33" s="23">
        <v>31</v>
      </c>
      <c r="F33" s="24">
        <v>0</v>
      </c>
      <c r="G33" s="24">
        <v>2</v>
      </c>
      <c r="H33" s="24">
        <v>4</v>
      </c>
      <c r="I33" s="24">
        <v>25</v>
      </c>
      <c r="J33" s="24">
        <f t="shared" si="1"/>
        <v>83.333333333333343</v>
      </c>
      <c r="K33" s="24"/>
    </row>
    <row r="34" spans="1:11">
      <c r="A34" s="96">
        <v>9</v>
      </c>
      <c r="B34" s="99" t="s">
        <v>38</v>
      </c>
      <c r="C34" s="99">
        <v>6</v>
      </c>
      <c r="D34" s="33" t="s">
        <v>39</v>
      </c>
      <c r="E34" s="23">
        <v>31</v>
      </c>
      <c r="F34" s="24">
        <v>0</v>
      </c>
      <c r="G34" s="24">
        <v>3</v>
      </c>
      <c r="H34" s="24">
        <v>4</v>
      </c>
      <c r="I34" s="24">
        <v>24</v>
      </c>
      <c r="J34" s="24">
        <f t="shared" si="0"/>
        <v>77.41935483870968</v>
      </c>
      <c r="K34" s="24"/>
    </row>
    <row r="35" spans="1:11">
      <c r="A35" s="97"/>
      <c r="B35" s="100"/>
      <c r="C35" s="100"/>
      <c r="D35" s="33" t="s">
        <v>40</v>
      </c>
      <c r="E35" s="23">
        <v>31</v>
      </c>
      <c r="F35" s="24">
        <v>0</v>
      </c>
      <c r="G35" s="24">
        <v>2</v>
      </c>
      <c r="H35" s="24">
        <v>4</v>
      </c>
      <c r="I35" s="24">
        <v>25</v>
      </c>
      <c r="J35" s="24">
        <f t="shared" si="0"/>
        <v>80.645161290322577</v>
      </c>
      <c r="K35" s="24"/>
    </row>
    <row r="36" spans="1:11">
      <c r="A36" s="97"/>
      <c r="B36" s="100"/>
      <c r="C36" s="100"/>
      <c r="D36" s="33" t="s">
        <v>41</v>
      </c>
      <c r="E36" s="23">
        <v>31</v>
      </c>
      <c r="F36" s="24">
        <v>0</v>
      </c>
      <c r="G36" s="24">
        <v>2</v>
      </c>
      <c r="H36" s="24">
        <v>4</v>
      </c>
      <c r="I36" s="24">
        <v>25</v>
      </c>
      <c r="J36" s="24">
        <f t="shared" si="0"/>
        <v>80.645161290322577</v>
      </c>
      <c r="K36" s="24"/>
    </row>
    <row r="37" spans="1:11">
      <c r="A37" s="97"/>
      <c r="B37" s="100"/>
      <c r="C37" s="100"/>
      <c r="D37" s="33" t="s">
        <v>42</v>
      </c>
      <c r="E37" s="23">
        <v>31</v>
      </c>
      <c r="F37" s="24">
        <v>0</v>
      </c>
      <c r="G37" s="24">
        <v>3</v>
      </c>
      <c r="H37" s="24">
        <v>4</v>
      </c>
      <c r="I37" s="24">
        <v>24</v>
      </c>
      <c r="J37" s="24">
        <f t="shared" si="0"/>
        <v>77.41935483870968</v>
      </c>
      <c r="K37" s="24"/>
    </row>
    <row r="38" spans="1:11">
      <c r="A38" s="97"/>
      <c r="B38" s="100"/>
      <c r="C38" s="100"/>
      <c r="D38" s="33" t="s">
        <v>43</v>
      </c>
      <c r="E38" s="23">
        <v>31</v>
      </c>
      <c r="F38" s="24">
        <v>0</v>
      </c>
      <c r="G38" s="24">
        <v>0</v>
      </c>
      <c r="H38" s="24">
        <v>6</v>
      </c>
      <c r="I38" s="24">
        <v>25</v>
      </c>
      <c r="J38" s="24">
        <f t="shared" si="0"/>
        <v>80.645161290322577</v>
      </c>
      <c r="K38" s="24"/>
    </row>
    <row r="39" spans="1:11">
      <c r="A39" s="98"/>
      <c r="B39" s="101"/>
      <c r="C39" s="101"/>
      <c r="D39" s="33" t="s">
        <v>44</v>
      </c>
      <c r="E39" s="23">
        <v>31</v>
      </c>
      <c r="F39" s="24">
        <v>0</v>
      </c>
      <c r="G39" s="24">
        <v>2</v>
      </c>
      <c r="H39" s="24">
        <v>5</v>
      </c>
      <c r="I39" s="24">
        <v>24</v>
      </c>
      <c r="J39" s="24">
        <f t="shared" si="0"/>
        <v>77.41935483870968</v>
      </c>
      <c r="K39" s="24"/>
    </row>
    <row r="40" spans="1:11" ht="30">
      <c r="A40" s="96">
        <v>10</v>
      </c>
      <c r="B40" s="96" t="s">
        <v>45</v>
      </c>
      <c r="C40" s="96">
        <v>2</v>
      </c>
      <c r="D40" s="34" t="s">
        <v>46</v>
      </c>
      <c r="E40" s="23">
        <v>31</v>
      </c>
      <c r="F40" s="24">
        <v>0</v>
      </c>
      <c r="G40" s="24">
        <v>1</v>
      </c>
      <c r="H40" s="24">
        <v>4</v>
      </c>
      <c r="I40" s="24">
        <v>26</v>
      </c>
      <c r="J40" s="24">
        <f t="shared" si="0"/>
        <v>83.870967741935488</v>
      </c>
      <c r="K40" s="24"/>
    </row>
    <row r="41" spans="1:11">
      <c r="A41" s="98"/>
      <c r="B41" s="98"/>
      <c r="C41" s="98"/>
      <c r="D41" s="34" t="s">
        <v>47</v>
      </c>
      <c r="E41" s="23">
        <v>31</v>
      </c>
      <c r="F41" s="24">
        <v>0</v>
      </c>
      <c r="G41" s="24">
        <v>1</v>
      </c>
      <c r="H41" s="24">
        <v>4</v>
      </c>
      <c r="I41" s="24">
        <v>26</v>
      </c>
      <c r="J41" s="24">
        <f t="shared" si="0"/>
        <v>83.870967741935488</v>
      </c>
      <c r="K41" s="24"/>
    </row>
    <row r="42" spans="1:11" ht="30">
      <c r="A42" s="96">
        <v>11</v>
      </c>
      <c r="B42" s="99" t="s">
        <v>48</v>
      </c>
      <c r="C42" s="99">
        <v>2</v>
      </c>
      <c r="D42" s="34" t="s">
        <v>49</v>
      </c>
      <c r="E42" s="23">
        <v>31</v>
      </c>
      <c r="F42" s="24">
        <v>0</v>
      </c>
      <c r="G42" s="24">
        <v>4</v>
      </c>
      <c r="H42" s="24">
        <v>5</v>
      </c>
      <c r="I42" s="24">
        <v>22</v>
      </c>
      <c r="J42" s="24">
        <f t="shared" si="0"/>
        <v>70.967741935483872</v>
      </c>
      <c r="K42" s="24"/>
    </row>
    <row r="43" spans="1:11">
      <c r="A43" s="98"/>
      <c r="B43" s="101"/>
      <c r="C43" s="101"/>
      <c r="D43" s="34" t="s">
        <v>50</v>
      </c>
      <c r="E43" s="23">
        <v>31</v>
      </c>
      <c r="F43" s="24">
        <v>0</v>
      </c>
      <c r="G43" s="24">
        <v>2</v>
      </c>
      <c r="H43" s="24">
        <v>5</v>
      </c>
      <c r="I43" s="24">
        <v>24</v>
      </c>
      <c r="J43" s="24">
        <f t="shared" si="0"/>
        <v>77.41935483870968</v>
      </c>
      <c r="K43" s="24"/>
    </row>
    <row r="44" spans="1:11">
      <c r="A44" s="19">
        <v>12</v>
      </c>
      <c r="B44" s="34" t="s">
        <v>51</v>
      </c>
      <c r="C44" s="35">
        <v>1</v>
      </c>
      <c r="D44" s="33" t="s">
        <v>52</v>
      </c>
      <c r="E44" s="23">
        <v>31</v>
      </c>
      <c r="F44" s="24">
        <v>0</v>
      </c>
      <c r="G44" s="24">
        <v>2</v>
      </c>
      <c r="H44" s="24">
        <v>5</v>
      </c>
      <c r="I44" s="24">
        <v>24</v>
      </c>
      <c r="J44" s="24">
        <f t="shared" si="0"/>
        <v>77.41935483870968</v>
      </c>
      <c r="K44" s="24"/>
    </row>
    <row r="45" spans="1:11" ht="30">
      <c r="A45" s="96">
        <v>13</v>
      </c>
      <c r="B45" s="105" t="s">
        <v>53</v>
      </c>
      <c r="C45" s="99">
        <v>2</v>
      </c>
      <c r="D45" s="33" t="s">
        <v>54</v>
      </c>
      <c r="E45" s="23">
        <v>31</v>
      </c>
      <c r="F45" s="24">
        <v>0</v>
      </c>
      <c r="G45" s="24">
        <v>0</v>
      </c>
      <c r="H45" s="24">
        <v>5</v>
      </c>
      <c r="I45" s="24">
        <v>26</v>
      </c>
      <c r="J45" s="24">
        <f t="shared" si="0"/>
        <v>83.870967741935488</v>
      </c>
      <c r="K45" s="24"/>
    </row>
    <row r="46" spans="1:11">
      <c r="A46" s="98"/>
      <c r="B46" s="106"/>
      <c r="C46" s="101"/>
      <c r="D46" s="33" t="s">
        <v>55</v>
      </c>
      <c r="E46" s="23">
        <v>31</v>
      </c>
      <c r="F46" s="24">
        <v>0</v>
      </c>
      <c r="G46" s="24">
        <v>8</v>
      </c>
      <c r="H46" s="24">
        <v>4</v>
      </c>
      <c r="I46" s="24">
        <v>19</v>
      </c>
      <c r="J46" s="24">
        <f t="shared" si="0"/>
        <v>61.29032258064516</v>
      </c>
      <c r="K46" s="24"/>
    </row>
    <row r="47" spans="1:11" ht="30">
      <c r="A47" s="19">
        <v>14</v>
      </c>
      <c r="B47" s="34" t="s">
        <v>56</v>
      </c>
      <c r="C47" s="21">
        <v>1</v>
      </c>
      <c r="D47" s="33" t="s">
        <v>57</v>
      </c>
      <c r="E47" s="23">
        <v>31</v>
      </c>
      <c r="F47" s="24">
        <v>0</v>
      </c>
      <c r="G47" s="24">
        <v>1</v>
      </c>
      <c r="H47" s="24">
        <v>4</v>
      </c>
      <c r="I47" s="24">
        <v>26</v>
      </c>
      <c r="J47" s="24">
        <f t="shared" si="0"/>
        <v>83.870967741935488</v>
      </c>
      <c r="K47" s="24"/>
    </row>
    <row r="48" spans="1:11" ht="30">
      <c r="A48" s="19">
        <v>15</v>
      </c>
      <c r="B48" s="34" t="s">
        <v>58</v>
      </c>
      <c r="C48" s="21">
        <v>2</v>
      </c>
      <c r="D48" s="33" t="s">
        <v>59</v>
      </c>
      <c r="E48" s="23">
        <v>31</v>
      </c>
      <c r="F48" s="24">
        <v>0</v>
      </c>
      <c r="G48" s="24">
        <v>2</v>
      </c>
      <c r="H48" s="24">
        <v>4</v>
      </c>
      <c r="I48" s="24">
        <v>25</v>
      </c>
      <c r="J48" s="24">
        <f t="shared" si="0"/>
        <v>80.645161290322577</v>
      </c>
      <c r="K48" s="24"/>
    </row>
    <row r="49" spans="1:11">
      <c r="A49" s="19"/>
      <c r="B49" s="34"/>
      <c r="C49" s="21"/>
      <c r="D49" s="33" t="s">
        <v>60</v>
      </c>
      <c r="E49" s="23">
        <v>31</v>
      </c>
      <c r="F49" s="24">
        <v>0</v>
      </c>
      <c r="G49" s="24">
        <v>1</v>
      </c>
      <c r="H49" s="24">
        <v>5</v>
      </c>
      <c r="I49" s="24">
        <v>25</v>
      </c>
      <c r="J49" s="24">
        <f t="shared" si="0"/>
        <v>80.645161290322577</v>
      </c>
      <c r="K49" s="24"/>
    </row>
    <row r="50" spans="1:11">
      <c r="A50" s="19">
        <v>16</v>
      </c>
      <c r="B50" s="25" t="s">
        <v>61</v>
      </c>
      <c r="C50" s="35">
        <v>1</v>
      </c>
      <c r="D50" s="36" t="s">
        <v>62</v>
      </c>
      <c r="E50" s="23">
        <v>31</v>
      </c>
      <c r="F50" s="24">
        <v>0</v>
      </c>
      <c r="G50" s="24">
        <v>0</v>
      </c>
      <c r="H50" s="24">
        <v>0</v>
      </c>
      <c r="I50" s="24">
        <v>3</v>
      </c>
      <c r="J50" s="24">
        <f t="shared" si="0"/>
        <v>9.67741935483871</v>
      </c>
      <c r="K50" s="24"/>
    </row>
    <row r="51" spans="1:11">
      <c r="A51" s="19">
        <v>17</v>
      </c>
      <c r="B51" s="21" t="s">
        <v>63</v>
      </c>
      <c r="C51" s="35">
        <v>1</v>
      </c>
      <c r="D51" s="37" t="s">
        <v>64</v>
      </c>
      <c r="E51" s="23">
        <v>31</v>
      </c>
      <c r="F51" s="24">
        <v>0</v>
      </c>
      <c r="G51" s="24">
        <v>0</v>
      </c>
      <c r="H51" s="24">
        <v>0</v>
      </c>
      <c r="I51" s="24">
        <v>3</v>
      </c>
      <c r="J51" s="24">
        <f t="shared" si="0"/>
        <v>9.67741935483871</v>
      </c>
      <c r="K51" s="24"/>
    </row>
    <row r="52" spans="1:11">
      <c r="A52" s="19">
        <v>18</v>
      </c>
      <c r="B52" s="21" t="s">
        <v>65</v>
      </c>
      <c r="C52" s="35">
        <v>1</v>
      </c>
      <c r="D52" s="37" t="s">
        <v>66</v>
      </c>
      <c r="E52" s="23">
        <v>31</v>
      </c>
      <c r="F52" s="24">
        <v>0</v>
      </c>
      <c r="G52" s="24">
        <v>0</v>
      </c>
      <c r="H52" s="24">
        <v>0</v>
      </c>
      <c r="I52" s="24">
        <v>3</v>
      </c>
      <c r="J52" s="24">
        <f t="shared" si="0"/>
        <v>9.67741935483871</v>
      </c>
      <c r="K52" s="24"/>
    </row>
    <row r="53" spans="1:11">
      <c r="A53" s="19">
        <v>19</v>
      </c>
      <c r="B53" s="21" t="s">
        <v>67</v>
      </c>
      <c r="C53" s="35">
        <v>1</v>
      </c>
      <c r="D53" s="37" t="s">
        <v>68</v>
      </c>
      <c r="E53" s="23">
        <v>31</v>
      </c>
      <c r="F53" s="24">
        <v>0</v>
      </c>
      <c r="G53" s="24">
        <v>0</v>
      </c>
      <c r="H53" s="24">
        <v>0</v>
      </c>
      <c r="I53" s="24">
        <v>3</v>
      </c>
      <c r="J53" s="24">
        <f t="shared" si="0"/>
        <v>9.67741935483871</v>
      </c>
      <c r="K53" s="24"/>
    </row>
    <row r="54" spans="1:11">
      <c r="A54" s="19">
        <v>20</v>
      </c>
      <c r="B54" s="21" t="s">
        <v>69</v>
      </c>
      <c r="C54" s="35">
        <v>1</v>
      </c>
      <c r="D54" s="37" t="s">
        <v>70</v>
      </c>
      <c r="E54" s="23">
        <v>31</v>
      </c>
      <c r="F54" s="24">
        <v>0</v>
      </c>
      <c r="G54" s="24">
        <v>0</v>
      </c>
      <c r="H54" s="24">
        <v>0</v>
      </c>
      <c r="I54" s="24">
        <v>3</v>
      </c>
      <c r="J54" s="24">
        <f t="shared" si="0"/>
        <v>9.67741935483871</v>
      </c>
      <c r="K54" s="24"/>
    </row>
    <row r="55" spans="1:11">
      <c r="A55" s="19">
        <v>21</v>
      </c>
      <c r="B55" s="21" t="s">
        <v>71</v>
      </c>
      <c r="C55" s="35">
        <v>1</v>
      </c>
      <c r="D55" s="37" t="s">
        <v>72</v>
      </c>
      <c r="E55" s="23">
        <v>31</v>
      </c>
      <c r="F55" s="24">
        <v>0</v>
      </c>
      <c r="G55" s="24">
        <v>0</v>
      </c>
      <c r="H55" s="24">
        <v>0</v>
      </c>
      <c r="I55" s="24">
        <v>3</v>
      </c>
      <c r="J55" s="24">
        <f t="shared" si="0"/>
        <v>9.67741935483871</v>
      </c>
      <c r="K55" s="24"/>
    </row>
    <row r="56" spans="1:11">
      <c r="A56" s="19">
        <v>22</v>
      </c>
      <c r="B56" s="21" t="s">
        <v>73</v>
      </c>
      <c r="C56" s="35">
        <v>1</v>
      </c>
      <c r="D56" s="37" t="s">
        <v>74</v>
      </c>
      <c r="E56" s="23">
        <v>31</v>
      </c>
      <c r="F56" s="24">
        <v>0</v>
      </c>
      <c r="G56" s="24">
        <v>0</v>
      </c>
      <c r="H56" s="24">
        <v>0</v>
      </c>
      <c r="I56" s="24">
        <v>3</v>
      </c>
      <c r="J56" s="24">
        <f t="shared" si="0"/>
        <v>9.67741935483871</v>
      </c>
      <c r="K56" s="24"/>
    </row>
    <row r="57" spans="1:11">
      <c r="A57" s="19">
        <v>23</v>
      </c>
      <c r="B57" s="21" t="s">
        <v>75</v>
      </c>
      <c r="C57" s="35">
        <v>1</v>
      </c>
      <c r="D57" s="37" t="s">
        <v>76</v>
      </c>
      <c r="E57" s="23">
        <v>31</v>
      </c>
      <c r="F57" s="24">
        <v>0</v>
      </c>
      <c r="G57" s="24">
        <v>0</v>
      </c>
      <c r="H57" s="24">
        <v>0</v>
      </c>
      <c r="I57" s="24">
        <v>3</v>
      </c>
      <c r="J57" s="24">
        <f t="shared" si="0"/>
        <v>9.67741935483871</v>
      </c>
      <c r="K57" s="24"/>
    </row>
    <row r="58" spans="1:11">
      <c r="A58" s="19">
        <v>24</v>
      </c>
      <c r="B58" s="21" t="s">
        <v>77</v>
      </c>
      <c r="C58" s="35">
        <v>1</v>
      </c>
      <c r="D58" s="38" t="s">
        <v>163</v>
      </c>
      <c r="E58" s="23">
        <v>31</v>
      </c>
      <c r="F58" s="24">
        <v>0</v>
      </c>
      <c r="G58" s="24">
        <v>0</v>
      </c>
      <c r="H58" s="24">
        <v>0</v>
      </c>
      <c r="I58" s="24">
        <v>3</v>
      </c>
      <c r="J58" s="24">
        <f t="shared" si="0"/>
        <v>9.67741935483871</v>
      </c>
      <c r="K58" s="24"/>
    </row>
    <row r="59" spans="1:11">
      <c r="A59" s="19"/>
      <c r="B59" s="19" t="s">
        <v>79</v>
      </c>
      <c r="C59" s="35">
        <v>1</v>
      </c>
      <c r="D59" s="38" t="s">
        <v>80</v>
      </c>
      <c r="E59" s="23">
        <v>31</v>
      </c>
      <c r="F59" s="24">
        <v>0</v>
      </c>
      <c r="G59" s="24">
        <v>1</v>
      </c>
      <c r="H59" s="24">
        <v>4</v>
      </c>
      <c r="I59" s="24">
        <v>26</v>
      </c>
      <c r="J59" s="24">
        <f t="shared" si="0"/>
        <v>83.870967741935488</v>
      </c>
      <c r="K59" s="24"/>
    </row>
    <row r="60" spans="1:11">
      <c r="A60" s="19">
        <v>25</v>
      </c>
      <c r="B60" s="21" t="s">
        <v>81</v>
      </c>
      <c r="C60" s="19">
        <v>1</v>
      </c>
      <c r="D60" s="39" t="s">
        <v>154</v>
      </c>
      <c r="E60" s="23">
        <v>31</v>
      </c>
      <c r="F60" s="24">
        <v>0</v>
      </c>
      <c r="G60" s="24">
        <v>0</v>
      </c>
      <c r="H60" s="24">
        <v>2</v>
      </c>
      <c r="I60" s="24">
        <v>13</v>
      </c>
      <c r="J60" s="24">
        <f t="shared" si="0"/>
        <v>41.935483870967744</v>
      </c>
      <c r="K60" s="24"/>
    </row>
    <row r="61" spans="1:11">
      <c r="A61" s="19">
        <v>26</v>
      </c>
      <c r="B61" s="19" t="s">
        <v>82</v>
      </c>
      <c r="C61" s="19">
        <v>2</v>
      </c>
      <c r="D61" s="39" t="s">
        <v>83</v>
      </c>
      <c r="E61" s="24"/>
      <c r="F61" s="24"/>
      <c r="G61" s="24"/>
      <c r="H61" s="24"/>
      <c r="I61" s="24"/>
      <c r="J61" s="24"/>
      <c r="K61" s="24"/>
    </row>
    <row r="62" spans="1:11">
      <c r="A62" s="19">
        <v>27</v>
      </c>
      <c r="B62" s="19" t="s">
        <v>84</v>
      </c>
      <c r="C62" s="19">
        <v>1</v>
      </c>
      <c r="D62" s="39" t="s">
        <v>85</v>
      </c>
      <c r="E62" s="24">
        <v>31</v>
      </c>
      <c r="F62" s="24">
        <v>0</v>
      </c>
      <c r="G62" s="24">
        <v>2</v>
      </c>
      <c r="H62" s="24">
        <v>4</v>
      </c>
      <c r="I62" s="24">
        <v>25</v>
      </c>
      <c r="J62" s="24">
        <f t="shared" ref="J62:J74" si="2">I62/31*100</f>
        <v>80.645161290322577</v>
      </c>
      <c r="K62" s="24"/>
    </row>
    <row r="63" spans="1:11">
      <c r="A63" s="19">
        <v>28</v>
      </c>
      <c r="B63" s="20" t="s">
        <v>86</v>
      </c>
      <c r="C63" s="21">
        <v>1</v>
      </c>
      <c r="D63" s="31" t="s">
        <v>87</v>
      </c>
      <c r="E63" s="24">
        <v>31</v>
      </c>
      <c r="F63" s="24">
        <v>0</v>
      </c>
      <c r="G63" s="24">
        <v>2</v>
      </c>
      <c r="H63" s="24">
        <v>4</v>
      </c>
      <c r="I63" s="24">
        <v>25</v>
      </c>
      <c r="J63" s="24">
        <f t="shared" si="2"/>
        <v>80.645161290322577</v>
      </c>
      <c r="K63" s="24"/>
    </row>
    <row r="64" spans="1:11" ht="15" customHeight="1">
      <c r="A64" s="96">
        <v>29</v>
      </c>
      <c r="B64" s="102" t="s">
        <v>88</v>
      </c>
      <c r="C64" s="99">
        <v>11</v>
      </c>
      <c r="D64" s="33" t="s">
        <v>89</v>
      </c>
      <c r="E64" s="24">
        <v>31</v>
      </c>
      <c r="F64" s="24">
        <v>0</v>
      </c>
      <c r="G64" s="24">
        <v>1</v>
      </c>
      <c r="H64" s="24">
        <v>4</v>
      </c>
      <c r="I64" s="24">
        <v>26</v>
      </c>
      <c r="J64" s="24">
        <f t="shared" si="2"/>
        <v>83.870967741935488</v>
      </c>
      <c r="K64" s="24"/>
    </row>
    <row r="65" spans="1:11">
      <c r="A65" s="97"/>
      <c r="B65" s="103"/>
      <c r="C65" s="100"/>
      <c r="D65" s="33" t="s">
        <v>90</v>
      </c>
      <c r="E65" s="24">
        <v>31</v>
      </c>
      <c r="F65" s="24">
        <v>0</v>
      </c>
      <c r="G65" s="24">
        <v>3</v>
      </c>
      <c r="H65" s="24">
        <v>4</v>
      </c>
      <c r="I65" s="24">
        <v>24</v>
      </c>
      <c r="J65" s="24">
        <f t="shared" si="2"/>
        <v>77.41935483870968</v>
      </c>
      <c r="K65" s="24"/>
    </row>
    <row r="66" spans="1:11">
      <c r="A66" s="97"/>
      <c r="B66" s="103"/>
      <c r="C66" s="100"/>
      <c r="D66" s="33" t="s">
        <v>164</v>
      </c>
      <c r="E66" s="24">
        <v>31</v>
      </c>
      <c r="F66" s="24">
        <v>0</v>
      </c>
      <c r="G66" s="24">
        <v>1</v>
      </c>
      <c r="H66" s="24">
        <v>4</v>
      </c>
      <c r="I66" s="24">
        <v>26</v>
      </c>
      <c r="J66" s="24">
        <f t="shared" si="2"/>
        <v>83.870967741935488</v>
      </c>
      <c r="K66" s="24"/>
    </row>
    <row r="67" spans="1:11">
      <c r="A67" s="97"/>
      <c r="B67" s="103"/>
      <c r="C67" s="100"/>
      <c r="D67" s="33" t="s">
        <v>91</v>
      </c>
      <c r="E67" s="24">
        <v>31</v>
      </c>
      <c r="F67" s="24">
        <v>0</v>
      </c>
      <c r="G67" s="24">
        <v>2</v>
      </c>
      <c r="H67" s="24">
        <v>4</v>
      </c>
      <c r="I67" s="24">
        <v>25</v>
      </c>
      <c r="J67" s="24">
        <f t="shared" si="2"/>
        <v>80.645161290322577</v>
      </c>
      <c r="K67" s="24"/>
    </row>
    <row r="68" spans="1:11">
      <c r="A68" s="97"/>
      <c r="B68" s="103"/>
      <c r="C68" s="100"/>
      <c r="D68" s="33" t="s">
        <v>92</v>
      </c>
      <c r="E68" s="24">
        <v>31</v>
      </c>
      <c r="F68" s="24">
        <v>0</v>
      </c>
      <c r="G68" s="24">
        <v>2</v>
      </c>
      <c r="H68" s="24">
        <v>4</v>
      </c>
      <c r="I68" s="24">
        <v>25</v>
      </c>
      <c r="J68" s="24">
        <f t="shared" si="2"/>
        <v>80.645161290322577</v>
      </c>
      <c r="K68" s="24"/>
    </row>
    <row r="69" spans="1:11">
      <c r="A69" s="97"/>
      <c r="B69" s="103"/>
      <c r="C69" s="100"/>
      <c r="D69" s="33" t="s">
        <v>93</v>
      </c>
      <c r="E69" s="24">
        <v>31</v>
      </c>
      <c r="F69" s="24">
        <v>0</v>
      </c>
      <c r="G69" s="24">
        <v>1</v>
      </c>
      <c r="H69" s="24">
        <v>5</v>
      </c>
      <c r="I69" s="24">
        <v>25</v>
      </c>
      <c r="J69" s="24">
        <f t="shared" si="2"/>
        <v>80.645161290322577</v>
      </c>
      <c r="K69" s="24"/>
    </row>
    <row r="70" spans="1:11">
      <c r="A70" s="97"/>
      <c r="B70" s="103"/>
      <c r="C70" s="100"/>
      <c r="D70" s="33" t="s">
        <v>94</v>
      </c>
      <c r="E70" s="24">
        <v>31</v>
      </c>
      <c r="F70" s="24">
        <v>0</v>
      </c>
      <c r="G70" s="24">
        <v>4</v>
      </c>
      <c r="H70" s="24">
        <v>4</v>
      </c>
      <c r="I70" s="24">
        <v>23</v>
      </c>
      <c r="J70" s="24">
        <f t="shared" si="2"/>
        <v>74.193548387096769</v>
      </c>
      <c r="K70" s="24"/>
    </row>
    <row r="71" spans="1:11">
      <c r="A71" s="97"/>
      <c r="B71" s="103"/>
      <c r="C71" s="100"/>
      <c r="D71" s="33" t="s">
        <v>95</v>
      </c>
      <c r="E71" s="24">
        <v>31</v>
      </c>
      <c r="F71" s="24">
        <v>0</v>
      </c>
      <c r="G71" s="24">
        <v>0</v>
      </c>
      <c r="H71" s="24">
        <v>4</v>
      </c>
      <c r="I71" s="24">
        <v>27</v>
      </c>
      <c r="J71" s="24">
        <f t="shared" si="2"/>
        <v>87.096774193548384</v>
      </c>
      <c r="K71" s="24"/>
    </row>
    <row r="72" spans="1:11">
      <c r="A72" s="97"/>
      <c r="B72" s="103"/>
      <c r="C72" s="100"/>
      <c r="D72" s="33" t="s">
        <v>96</v>
      </c>
      <c r="E72" s="24">
        <v>31</v>
      </c>
      <c r="F72" s="24">
        <v>0</v>
      </c>
      <c r="G72" s="24">
        <v>0</v>
      </c>
      <c r="H72" s="24">
        <v>4</v>
      </c>
      <c r="I72" s="24">
        <v>27</v>
      </c>
      <c r="J72" s="24">
        <f t="shared" si="2"/>
        <v>87.096774193548384</v>
      </c>
      <c r="K72" s="24"/>
    </row>
    <row r="73" spans="1:11">
      <c r="A73" s="97"/>
      <c r="B73" s="103"/>
      <c r="C73" s="100"/>
      <c r="D73" s="33" t="s">
        <v>97</v>
      </c>
      <c r="E73" s="24">
        <v>31</v>
      </c>
      <c r="F73" s="24">
        <v>0</v>
      </c>
      <c r="G73" s="24">
        <v>1</v>
      </c>
      <c r="H73" s="24">
        <v>4</v>
      </c>
      <c r="I73" s="24">
        <v>26</v>
      </c>
      <c r="J73" s="24">
        <f t="shared" si="2"/>
        <v>83.870967741935488</v>
      </c>
      <c r="K73" s="24"/>
    </row>
    <row r="74" spans="1:11">
      <c r="A74" s="98"/>
      <c r="B74" s="104"/>
      <c r="C74" s="101"/>
      <c r="D74" s="33" t="s">
        <v>98</v>
      </c>
      <c r="E74" s="24">
        <v>31</v>
      </c>
      <c r="F74" s="24">
        <v>0</v>
      </c>
      <c r="G74" s="24">
        <v>0</v>
      </c>
      <c r="H74" s="24">
        <v>4</v>
      </c>
      <c r="I74" s="24">
        <v>27</v>
      </c>
      <c r="J74" s="24">
        <f t="shared" si="2"/>
        <v>87.096774193548384</v>
      </c>
      <c r="K74" s="24"/>
    </row>
    <row r="75" spans="1:11" ht="45">
      <c r="A75" s="19">
        <v>30</v>
      </c>
      <c r="B75" s="34" t="s">
        <v>99</v>
      </c>
      <c r="C75" s="21">
        <v>3</v>
      </c>
      <c r="D75" s="33" t="s">
        <v>100</v>
      </c>
      <c r="E75" s="24"/>
      <c r="F75" s="24"/>
      <c r="G75" s="24"/>
      <c r="H75" s="24"/>
      <c r="I75" s="24"/>
      <c r="J75" s="24"/>
      <c r="K75" s="24"/>
    </row>
    <row r="76" spans="1:11" ht="30">
      <c r="A76" s="19">
        <v>31</v>
      </c>
      <c r="B76" s="34" t="s">
        <v>101</v>
      </c>
      <c r="C76" s="21">
        <v>1</v>
      </c>
      <c r="D76" s="40" t="s">
        <v>102</v>
      </c>
      <c r="E76" s="24">
        <v>31</v>
      </c>
      <c r="F76" s="24">
        <v>0</v>
      </c>
      <c r="G76" s="24">
        <v>0</v>
      </c>
      <c r="H76" s="24">
        <v>3</v>
      </c>
      <c r="I76" s="24">
        <v>28</v>
      </c>
      <c r="J76" s="24">
        <f>I76/31*100</f>
        <v>90.322580645161281</v>
      </c>
      <c r="K76" s="24"/>
    </row>
    <row r="77" spans="1:11" ht="30">
      <c r="A77" s="19">
        <v>32</v>
      </c>
      <c r="B77" s="34" t="s">
        <v>103</v>
      </c>
      <c r="C77" s="21">
        <v>2</v>
      </c>
      <c r="D77" s="40" t="s">
        <v>104</v>
      </c>
      <c r="E77" s="23"/>
      <c r="F77" s="24"/>
      <c r="G77" s="24"/>
      <c r="H77" s="24"/>
      <c r="I77" s="24"/>
      <c r="J77" s="24"/>
      <c r="K77" s="24"/>
    </row>
    <row r="78" spans="1:11">
      <c r="A78" s="19">
        <v>33</v>
      </c>
      <c r="B78" s="20" t="s">
        <v>105</v>
      </c>
      <c r="C78" s="21">
        <v>1</v>
      </c>
      <c r="D78" s="31" t="s">
        <v>106</v>
      </c>
      <c r="E78" s="23">
        <v>31</v>
      </c>
      <c r="F78" s="24">
        <v>0</v>
      </c>
      <c r="G78" s="24">
        <v>0</v>
      </c>
      <c r="H78" s="24">
        <v>5</v>
      </c>
      <c r="I78" s="24">
        <v>26</v>
      </c>
      <c r="J78" s="24">
        <f>I78/31*100</f>
        <v>83.870967741935488</v>
      </c>
      <c r="K78" s="24"/>
    </row>
    <row r="79" spans="1:11" ht="30">
      <c r="A79" s="96">
        <v>34</v>
      </c>
      <c r="B79" s="105" t="s">
        <v>107</v>
      </c>
      <c r="C79" s="99">
        <v>2</v>
      </c>
      <c r="D79" s="33" t="s">
        <v>108</v>
      </c>
      <c r="E79" s="23">
        <v>31</v>
      </c>
      <c r="F79" s="24">
        <v>0</v>
      </c>
      <c r="G79" s="24">
        <v>0</v>
      </c>
      <c r="H79" s="24">
        <v>4</v>
      </c>
      <c r="I79" s="24">
        <v>27</v>
      </c>
      <c r="J79" s="24">
        <f>I79/31*100</f>
        <v>87.096774193548384</v>
      </c>
      <c r="K79" s="24"/>
    </row>
    <row r="80" spans="1:11">
      <c r="A80" s="98"/>
      <c r="B80" s="106"/>
      <c r="C80" s="101"/>
      <c r="D80" s="33" t="s">
        <v>109</v>
      </c>
      <c r="E80" s="23">
        <v>31</v>
      </c>
      <c r="F80" s="24">
        <v>0</v>
      </c>
      <c r="G80" s="24">
        <v>2</v>
      </c>
      <c r="H80" s="24">
        <v>4</v>
      </c>
      <c r="I80" s="24">
        <v>25</v>
      </c>
      <c r="J80" s="24">
        <f>I80/31*100</f>
        <v>80.645161290322577</v>
      </c>
      <c r="K80" s="24"/>
    </row>
    <row r="81" spans="1:11" ht="17.25" customHeight="1">
      <c r="A81" s="19">
        <v>35</v>
      </c>
      <c r="B81" s="23" t="s">
        <v>110</v>
      </c>
      <c r="C81" s="21">
        <v>1</v>
      </c>
      <c r="D81" s="29" t="s">
        <v>111</v>
      </c>
      <c r="E81" s="23">
        <v>31</v>
      </c>
      <c r="F81" s="24">
        <v>0</v>
      </c>
      <c r="G81" s="24">
        <v>0</v>
      </c>
      <c r="H81" s="24">
        <v>6</v>
      </c>
      <c r="I81" s="24">
        <v>25</v>
      </c>
      <c r="J81" s="24">
        <f>I81/31*100</f>
        <v>80.645161290322577</v>
      </c>
      <c r="K81" s="24"/>
    </row>
    <row r="82" spans="1:11" ht="15.75" customHeight="1">
      <c r="A82" s="19">
        <v>36</v>
      </c>
      <c r="B82" s="24" t="s">
        <v>112</v>
      </c>
      <c r="C82" s="19">
        <v>1</v>
      </c>
      <c r="D82" s="32" t="s">
        <v>113</v>
      </c>
      <c r="E82" s="23">
        <v>31</v>
      </c>
      <c r="F82" s="24">
        <v>0</v>
      </c>
      <c r="G82" s="24">
        <v>1</v>
      </c>
      <c r="H82" s="24">
        <v>4</v>
      </c>
      <c r="I82" s="24">
        <v>26</v>
      </c>
      <c r="J82" s="24">
        <f>I82/31*100</f>
        <v>83.870967741935488</v>
      </c>
      <c r="K82" s="24"/>
    </row>
    <row r="83" spans="1:11" ht="15.75" customHeight="1">
      <c r="A83" s="19">
        <v>37</v>
      </c>
      <c r="B83" s="24" t="s">
        <v>114</v>
      </c>
      <c r="C83" s="19">
        <v>1</v>
      </c>
      <c r="D83" s="32" t="s">
        <v>115</v>
      </c>
      <c r="E83" s="23"/>
      <c r="F83" s="24"/>
      <c r="G83" s="24"/>
      <c r="H83" s="24"/>
      <c r="I83" s="24"/>
      <c r="J83" s="24"/>
      <c r="K83" s="24"/>
    </row>
    <row r="84" spans="1:11" ht="17.25" customHeight="1">
      <c r="A84" s="19">
        <v>38</v>
      </c>
      <c r="B84" s="24" t="s">
        <v>116</v>
      </c>
      <c r="C84" s="19">
        <v>1</v>
      </c>
      <c r="D84" s="34" t="s">
        <v>117</v>
      </c>
      <c r="E84" s="23">
        <v>31</v>
      </c>
      <c r="F84" s="24">
        <v>0</v>
      </c>
      <c r="G84" s="24">
        <v>2</v>
      </c>
      <c r="H84" s="24">
        <v>4</v>
      </c>
      <c r="I84" s="24">
        <v>25</v>
      </c>
      <c r="J84" s="24">
        <f>I84/31*100</f>
        <v>80.645161290322577</v>
      </c>
      <c r="K84" s="24"/>
    </row>
    <row r="85" spans="1:11" ht="30">
      <c r="A85" s="19">
        <v>39</v>
      </c>
      <c r="B85" s="24" t="s">
        <v>118</v>
      </c>
      <c r="C85" s="19">
        <v>1</v>
      </c>
      <c r="D85" s="34" t="s">
        <v>119</v>
      </c>
      <c r="E85" s="23">
        <v>31</v>
      </c>
      <c r="F85" s="24">
        <v>0</v>
      </c>
      <c r="G85" s="24">
        <v>4</v>
      </c>
      <c r="H85" s="24">
        <v>4</v>
      </c>
      <c r="I85" s="24">
        <v>23</v>
      </c>
      <c r="J85" s="24">
        <f>I85/31*100</f>
        <v>74.193548387096769</v>
      </c>
      <c r="K85" s="24"/>
    </row>
    <row r="86" spans="1:11" ht="30">
      <c r="A86" s="19">
        <v>40</v>
      </c>
      <c r="B86" s="20" t="s">
        <v>120</v>
      </c>
      <c r="C86" s="19">
        <v>1</v>
      </c>
      <c r="D86" s="32" t="s">
        <v>121</v>
      </c>
      <c r="E86" s="23">
        <v>31</v>
      </c>
      <c r="F86" s="24">
        <v>0</v>
      </c>
      <c r="G86" s="24">
        <v>1</v>
      </c>
      <c r="H86" s="24">
        <v>3</v>
      </c>
      <c r="I86" s="24">
        <v>27</v>
      </c>
      <c r="J86" s="24">
        <f>I86/31*100</f>
        <v>87.096774193548384</v>
      </c>
      <c r="K86" s="24"/>
    </row>
    <row r="87" spans="1:11" ht="30">
      <c r="A87" s="19">
        <v>41</v>
      </c>
      <c r="B87" s="20" t="s">
        <v>122</v>
      </c>
      <c r="C87" s="19">
        <v>1</v>
      </c>
      <c r="D87" s="22" t="s">
        <v>123</v>
      </c>
      <c r="E87" s="23">
        <v>31</v>
      </c>
      <c r="F87" s="24">
        <v>0</v>
      </c>
      <c r="G87" s="24">
        <v>0</v>
      </c>
      <c r="H87" s="24">
        <v>4</v>
      </c>
      <c r="I87" s="24">
        <v>27</v>
      </c>
      <c r="J87" s="24">
        <f>I87/31*100</f>
        <v>87.096774193548384</v>
      </c>
      <c r="K87" s="24"/>
    </row>
    <row r="88" spans="1:11">
      <c r="A88" s="19">
        <v>42</v>
      </c>
      <c r="B88" s="34" t="s">
        <v>124</v>
      </c>
      <c r="C88" s="19">
        <v>1</v>
      </c>
      <c r="D88" s="33" t="s">
        <v>125</v>
      </c>
      <c r="E88" s="23">
        <v>31</v>
      </c>
      <c r="F88" s="24">
        <v>0</v>
      </c>
      <c r="G88" s="24">
        <v>1</v>
      </c>
      <c r="H88" s="24">
        <v>4</v>
      </c>
      <c r="I88" s="24">
        <v>26</v>
      </c>
      <c r="J88" s="24">
        <f t="shared" ref="J88:J100" si="3">I88/31*100</f>
        <v>83.870967741935488</v>
      </c>
      <c r="K88" s="24"/>
    </row>
    <row r="89" spans="1:11" ht="45">
      <c r="A89" s="96">
        <v>43</v>
      </c>
      <c r="B89" s="96" t="s">
        <v>126</v>
      </c>
      <c r="C89" s="96">
        <v>3</v>
      </c>
      <c r="D89" s="26" t="s">
        <v>127</v>
      </c>
      <c r="E89" s="23">
        <v>31</v>
      </c>
      <c r="F89" s="24">
        <v>0</v>
      </c>
      <c r="G89" s="24">
        <v>1</v>
      </c>
      <c r="H89" s="24">
        <v>4</v>
      </c>
      <c r="I89" s="24">
        <v>26</v>
      </c>
      <c r="J89" s="24">
        <f t="shared" si="3"/>
        <v>83.870967741935488</v>
      </c>
      <c r="K89" s="24"/>
    </row>
    <row r="90" spans="1:11">
      <c r="A90" s="97"/>
      <c r="B90" s="97"/>
      <c r="C90" s="97"/>
      <c r="D90" s="26" t="s">
        <v>165</v>
      </c>
      <c r="E90" s="23">
        <v>31</v>
      </c>
      <c r="F90" s="24">
        <v>0</v>
      </c>
      <c r="G90" s="24">
        <v>0</v>
      </c>
      <c r="H90" s="24">
        <v>4</v>
      </c>
      <c r="I90" s="24">
        <v>27</v>
      </c>
      <c r="J90" s="24">
        <f t="shared" si="3"/>
        <v>87.096774193548384</v>
      </c>
      <c r="K90" s="24"/>
    </row>
    <row r="91" spans="1:11">
      <c r="A91" s="98"/>
      <c r="B91" s="98"/>
      <c r="C91" s="98"/>
      <c r="D91" s="26" t="s">
        <v>128</v>
      </c>
      <c r="E91" s="23">
        <v>31</v>
      </c>
      <c r="F91" s="24">
        <v>0</v>
      </c>
      <c r="G91" s="24">
        <v>1</v>
      </c>
      <c r="H91" s="24">
        <v>4</v>
      </c>
      <c r="I91" s="24">
        <v>26</v>
      </c>
      <c r="J91" s="24">
        <f t="shared" si="3"/>
        <v>83.870967741935488</v>
      </c>
      <c r="K91" s="24"/>
    </row>
    <row r="92" spans="1:11">
      <c r="A92" s="19">
        <v>44</v>
      </c>
      <c r="B92" s="34" t="s">
        <v>129</v>
      </c>
      <c r="C92" s="35">
        <v>1</v>
      </c>
      <c r="D92" s="33" t="s">
        <v>130</v>
      </c>
      <c r="E92" s="23">
        <v>31</v>
      </c>
      <c r="F92" s="24">
        <v>0</v>
      </c>
      <c r="G92" s="24">
        <v>0</v>
      </c>
      <c r="H92" s="24">
        <v>5</v>
      </c>
      <c r="I92" s="24">
        <v>26</v>
      </c>
      <c r="J92" s="24">
        <f t="shared" si="3"/>
        <v>83.870967741935488</v>
      </c>
      <c r="K92" s="24"/>
    </row>
    <row r="93" spans="1:11" ht="21.75" customHeight="1">
      <c r="A93" s="19">
        <v>45</v>
      </c>
      <c r="B93" s="24" t="s">
        <v>131</v>
      </c>
      <c r="C93" s="19">
        <v>1</v>
      </c>
      <c r="D93" s="32" t="s">
        <v>166</v>
      </c>
      <c r="E93" s="23">
        <v>31</v>
      </c>
      <c r="F93" s="24">
        <v>0</v>
      </c>
      <c r="G93" s="24">
        <v>11</v>
      </c>
      <c r="H93" s="24">
        <v>0</v>
      </c>
      <c r="I93" s="24">
        <v>20</v>
      </c>
      <c r="J93" s="24">
        <f t="shared" si="3"/>
        <v>64.516129032258064</v>
      </c>
      <c r="K93" s="24"/>
    </row>
    <row r="94" spans="1:11" ht="25.5" customHeight="1">
      <c r="A94" s="19">
        <v>46</v>
      </c>
      <c r="B94" s="23" t="s">
        <v>133</v>
      </c>
      <c r="C94" s="35">
        <v>1</v>
      </c>
      <c r="D94" s="33" t="s">
        <v>167</v>
      </c>
      <c r="E94" s="23">
        <v>31</v>
      </c>
      <c r="F94" s="24">
        <v>0</v>
      </c>
      <c r="G94" s="24">
        <v>0</v>
      </c>
      <c r="H94" s="24">
        <v>4</v>
      </c>
      <c r="I94" s="24">
        <v>27</v>
      </c>
      <c r="J94" s="24">
        <f t="shared" si="3"/>
        <v>87.096774193548384</v>
      </c>
      <c r="K94" s="24"/>
    </row>
    <row r="95" spans="1:11" ht="30">
      <c r="A95" s="96">
        <v>47</v>
      </c>
      <c r="B95" s="99" t="s">
        <v>135</v>
      </c>
      <c r="C95" s="99">
        <v>3</v>
      </c>
      <c r="D95" s="33" t="s">
        <v>136</v>
      </c>
      <c r="E95" s="23">
        <v>31</v>
      </c>
      <c r="F95" s="24">
        <v>0</v>
      </c>
      <c r="G95" s="24">
        <v>0</v>
      </c>
      <c r="H95" s="24">
        <v>4</v>
      </c>
      <c r="I95" s="24">
        <v>27</v>
      </c>
      <c r="J95" s="24">
        <f t="shared" si="3"/>
        <v>87.096774193548384</v>
      </c>
      <c r="K95" s="24"/>
    </row>
    <row r="96" spans="1:11" ht="18.75" customHeight="1">
      <c r="A96" s="97"/>
      <c r="B96" s="100"/>
      <c r="C96" s="100"/>
      <c r="D96" s="33" t="s">
        <v>137</v>
      </c>
      <c r="E96" s="23">
        <v>31</v>
      </c>
      <c r="F96" s="24">
        <v>0</v>
      </c>
      <c r="G96" s="24">
        <v>5</v>
      </c>
      <c r="H96" s="24">
        <v>4</v>
      </c>
      <c r="I96" s="24">
        <v>22</v>
      </c>
      <c r="J96" s="24">
        <f t="shared" si="3"/>
        <v>70.967741935483872</v>
      </c>
      <c r="K96" s="24"/>
    </row>
    <row r="97" spans="1:11">
      <c r="A97" s="98"/>
      <c r="B97" s="101"/>
      <c r="C97" s="101"/>
      <c r="D97" s="33" t="s">
        <v>138</v>
      </c>
      <c r="E97" s="23">
        <v>31</v>
      </c>
      <c r="F97" s="24">
        <v>0</v>
      </c>
      <c r="G97" s="24">
        <v>1</v>
      </c>
      <c r="H97" s="24">
        <v>4</v>
      </c>
      <c r="I97" s="24">
        <v>26</v>
      </c>
      <c r="J97" s="24">
        <f t="shared" si="3"/>
        <v>83.870967741935488</v>
      </c>
      <c r="K97" s="24"/>
    </row>
    <row r="98" spans="1:11">
      <c r="A98" s="96">
        <v>48</v>
      </c>
      <c r="B98" s="96" t="s">
        <v>139</v>
      </c>
      <c r="C98" s="99">
        <v>4</v>
      </c>
      <c r="D98" s="33" t="s">
        <v>140</v>
      </c>
      <c r="E98" s="23">
        <v>31</v>
      </c>
      <c r="F98" s="24">
        <v>0</v>
      </c>
      <c r="G98" s="24">
        <v>3</v>
      </c>
      <c r="H98" s="24">
        <v>4</v>
      </c>
      <c r="I98" s="24">
        <v>24</v>
      </c>
      <c r="J98" s="24">
        <f t="shared" si="3"/>
        <v>77.41935483870968</v>
      </c>
      <c r="K98" s="24"/>
    </row>
    <row r="99" spans="1:11">
      <c r="A99" s="97"/>
      <c r="B99" s="97"/>
      <c r="C99" s="100"/>
      <c r="D99" s="33" t="s">
        <v>141</v>
      </c>
      <c r="E99" s="23">
        <v>31</v>
      </c>
      <c r="F99" s="24">
        <v>0</v>
      </c>
      <c r="G99" s="24">
        <v>1</v>
      </c>
      <c r="H99" s="24">
        <v>5</v>
      </c>
      <c r="I99" s="24">
        <v>25</v>
      </c>
      <c r="J99" s="24">
        <f t="shared" si="3"/>
        <v>80.645161290322577</v>
      </c>
      <c r="K99" s="24"/>
    </row>
    <row r="100" spans="1:11">
      <c r="A100" s="97"/>
      <c r="B100" s="97"/>
      <c r="C100" s="100"/>
      <c r="D100" s="33" t="s">
        <v>142</v>
      </c>
      <c r="E100" s="23">
        <v>31</v>
      </c>
      <c r="F100" s="24">
        <v>0</v>
      </c>
      <c r="G100" s="24">
        <v>1</v>
      </c>
      <c r="H100" s="24">
        <v>5</v>
      </c>
      <c r="I100" s="24">
        <v>25</v>
      </c>
      <c r="J100" s="24">
        <f t="shared" si="3"/>
        <v>80.645161290322577</v>
      </c>
      <c r="K100" s="24"/>
    </row>
    <row r="101" spans="1:11">
      <c r="A101" s="98"/>
      <c r="B101" s="98"/>
      <c r="C101" s="101"/>
      <c r="D101" s="33" t="s">
        <v>157</v>
      </c>
      <c r="E101" s="23">
        <v>31</v>
      </c>
      <c r="F101" s="24">
        <v>0</v>
      </c>
      <c r="G101" s="24">
        <v>1</v>
      </c>
      <c r="H101" s="24">
        <v>4</v>
      </c>
      <c r="I101" s="24">
        <v>26</v>
      </c>
      <c r="J101" s="24">
        <f>I101/31*100</f>
        <v>83.870967741935488</v>
      </c>
      <c r="K101" s="24"/>
    </row>
  </sheetData>
  <mergeCells count="51"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A22:A33"/>
    <mergeCell ref="B22:B33"/>
    <mergeCell ref="C22:C33"/>
    <mergeCell ref="A6:A7"/>
    <mergeCell ref="B6:B7"/>
    <mergeCell ref="C6:C7"/>
    <mergeCell ref="A8:A16"/>
    <mergeCell ref="B8:B16"/>
    <mergeCell ref="C8:C16"/>
    <mergeCell ref="A17:A18"/>
    <mergeCell ref="C17:C18"/>
    <mergeCell ref="A20:A21"/>
    <mergeCell ref="B20:B21"/>
    <mergeCell ref="C20:C21"/>
    <mergeCell ref="A34:A39"/>
    <mergeCell ref="B34:B39"/>
    <mergeCell ref="C34:C39"/>
    <mergeCell ref="A40:A41"/>
    <mergeCell ref="B40:B41"/>
    <mergeCell ref="C40:C41"/>
    <mergeCell ref="A42:A43"/>
    <mergeCell ref="B42:B43"/>
    <mergeCell ref="C42:C43"/>
    <mergeCell ref="A45:A46"/>
    <mergeCell ref="B45:B46"/>
    <mergeCell ref="C45:C46"/>
    <mergeCell ref="A64:A74"/>
    <mergeCell ref="B64:B74"/>
    <mergeCell ref="C64:C74"/>
    <mergeCell ref="A79:A80"/>
    <mergeCell ref="B79:B80"/>
    <mergeCell ref="C79:C80"/>
    <mergeCell ref="A98:A101"/>
    <mergeCell ref="B98:B101"/>
    <mergeCell ref="C98:C101"/>
    <mergeCell ref="A89:A91"/>
    <mergeCell ref="B89:B91"/>
    <mergeCell ref="C89:C91"/>
    <mergeCell ref="A95:A97"/>
    <mergeCell ref="B95:B97"/>
    <mergeCell ref="C95:C9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01"/>
  <sheetViews>
    <sheetView topLeftCell="A4" workbookViewId="0">
      <selection activeCell="Q8" sqref="Q8"/>
    </sheetView>
  </sheetViews>
  <sheetFormatPr defaultRowHeight="15"/>
  <cols>
    <col min="2" max="2" width="22.140625" customWidth="1"/>
    <col min="4" max="4" width="20.5703125" customWidth="1"/>
    <col min="6" max="6" width="9.7109375" customWidth="1"/>
    <col min="7" max="7" width="16" customWidth="1"/>
    <col min="10" max="10" width="14.42578125" customWidth="1"/>
  </cols>
  <sheetData>
    <row r="1" spans="1:15" ht="23.25">
      <c r="A1" s="128" t="s">
        <v>225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5" ht="15" customHeight="1">
      <c r="A2" s="130" t="s">
        <v>0</v>
      </c>
      <c r="B2" s="130" t="s">
        <v>1</v>
      </c>
      <c r="C2" s="132" t="s">
        <v>2</v>
      </c>
      <c r="D2" s="132" t="s">
        <v>3</v>
      </c>
      <c r="E2" s="130" t="s">
        <v>180</v>
      </c>
      <c r="F2" s="134" t="s">
        <v>4</v>
      </c>
      <c r="G2" s="135"/>
      <c r="H2" s="136"/>
      <c r="I2" s="130" t="s">
        <v>5</v>
      </c>
      <c r="J2" s="132" t="s">
        <v>6</v>
      </c>
      <c r="K2" s="132" t="s">
        <v>7</v>
      </c>
    </row>
    <row r="3" spans="1:15" ht="21.75" customHeight="1">
      <c r="A3" s="131"/>
      <c r="B3" s="131"/>
      <c r="C3" s="133"/>
      <c r="D3" s="133"/>
      <c r="E3" s="131"/>
      <c r="F3" s="1"/>
      <c r="G3" s="1" t="s">
        <v>8</v>
      </c>
      <c r="H3" s="1" t="s">
        <v>9</v>
      </c>
      <c r="I3" s="131"/>
      <c r="J3" s="133"/>
      <c r="K3" s="133"/>
    </row>
    <row r="4" spans="1:15" ht="36" customHeight="1">
      <c r="A4" s="78">
        <v>1</v>
      </c>
      <c r="B4" s="76" t="s">
        <v>10</v>
      </c>
      <c r="C4" s="78">
        <v>1</v>
      </c>
      <c r="D4" s="3" t="s">
        <v>11</v>
      </c>
      <c r="E4" s="4">
        <v>30</v>
      </c>
      <c r="F4" s="4">
        <v>0</v>
      </c>
      <c r="G4" s="4">
        <v>3</v>
      </c>
      <c r="H4" s="4">
        <v>7</v>
      </c>
      <c r="I4" s="4">
        <v>20</v>
      </c>
      <c r="J4" s="4">
        <f t="shared" ref="J4:J19" si="0">I4/31*100</f>
        <v>64.516129032258064</v>
      </c>
      <c r="K4" s="4"/>
    </row>
    <row r="5" spans="1:15" ht="36.75" customHeight="1">
      <c r="A5" s="78">
        <v>2</v>
      </c>
      <c r="B5" s="76" t="s">
        <v>12</v>
      </c>
      <c r="C5" s="78">
        <v>1</v>
      </c>
      <c r="D5" s="3" t="s">
        <v>13</v>
      </c>
      <c r="E5" s="4">
        <v>30</v>
      </c>
      <c r="F5" s="4">
        <v>0</v>
      </c>
      <c r="G5" s="4">
        <v>0</v>
      </c>
      <c r="H5" s="4">
        <v>8</v>
      </c>
      <c r="I5" s="4">
        <v>22</v>
      </c>
      <c r="J5" s="4">
        <f t="shared" si="0"/>
        <v>70.967741935483872</v>
      </c>
      <c r="K5" s="4"/>
      <c r="O5" t="s">
        <v>227</v>
      </c>
    </row>
    <row r="6" spans="1:15" ht="18" customHeight="1">
      <c r="A6" s="118">
        <v>3</v>
      </c>
      <c r="B6" s="121" t="s">
        <v>14</v>
      </c>
      <c r="C6" s="118">
        <v>2</v>
      </c>
      <c r="D6" s="5" t="s">
        <v>226</v>
      </c>
      <c r="E6" s="4">
        <v>30</v>
      </c>
      <c r="F6" s="4">
        <v>0</v>
      </c>
      <c r="G6" s="4">
        <v>14</v>
      </c>
      <c r="H6" s="4">
        <v>5</v>
      </c>
      <c r="I6" s="4">
        <v>11</v>
      </c>
      <c r="J6" s="4">
        <f t="shared" si="0"/>
        <v>35.483870967741936</v>
      </c>
      <c r="K6" s="4"/>
    </row>
    <row r="7" spans="1:15" ht="23.25" customHeight="1">
      <c r="A7" s="120"/>
      <c r="B7" s="123"/>
      <c r="C7" s="120"/>
      <c r="D7" s="5" t="s">
        <v>148</v>
      </c>
      <c r="E7" s="4">
        <v>30</v>
      </c>
      <c r="F7" s="4">
        <v>0</v>
      </c>
      <c r="G7" s="4">
        <v>14</v>
      </c>
      <c r="H7" s="4">
        <v>5</v>
      </c>
      <c r="I7" s="4">
        <v>11</v>
      </c>
      <c r="J7" s="4">
        <f t="shared" si="0"/>
        <v>35.483870967741936</v>
      </c>
      <c r="K7" s="4"/>
    </row>
    <row r="8" spans="1:15" ht="45">
      <c r="A8" s="118">
        <v>4</v>
      </c>
      <c r="B8" s="121" t="s">
        <v>15</v>
      </c>
      <c r="C8" s="118">
        <v>9</v>
      </c>
      <c r="D8" s="7" t="s">
        <v>16</v>
      </c>
      <c r="E8" s="4">
        <v>30</v>
      </c>
      <c r="F8" s="4">
        <v>0</v>
      </c>
      <c r="G8" s="4">
        <v>1</v>
      </c>
      <c r="H8" s="4">
        <v>8</v>
      </c>
      <c r="I8" s="4">
        <v>21</v>
      </c>
      <c r="J8" s="4">
        <f t="shared" si="0"/>
        <v>67.741935483870961</v>
      </c>
      <c r="K8" s="4"/>
    </row>
    <row r="9" spans="1:15" ht="30">
      <c r="A9" s="119"/>
      <c r="B9" s="122"/>
      <c r="C9" s="119"/>
      <c r="D9" s="7" t="s">
        <v>17</v>
      </c>
      <c r="E9" s="4">
        <v>30</v>
      </c>
      <c r="F9" s="4">
        <v>0</v>
      </c>
      <c r="G9" s="4">
        <v>1</v>
      </c>
      <c r="H9" s="4">
        <v>8</v>
      </c>
      <c r="I9" s="4">
        <v>21</v>
      </c>
      <c r="J9" s="4">
        <f t="shared" si="0"/>
        <v>67.741935483870961</v>
      </c>
      <c r="K9" s="4"/>
    </row>
    <row r="10" spans="1:15" ht="27" customHeight="1">
      <c r="A10" s="119"/>
      <c r="B10" s="122"/>
      <c r="C10" s="119"/>
      <c r="D10" s="7" t="s">
        <v>18</v>
      </c>
      <c r="E10" s="4">
        <v>30</v>
      </c>
      <c r="F10" s="4">
        <v>0</v>
      </c>
      <c r="G10" s="4">
        <v>2</v>
      </c>
      <c r="H10" s="4">
        <v>6</v>
      </c>
      <c r="I10" s="4">
        <v>22</v>
      </c>
      <c r="J10" s="4">
        <f t="shared" si="0"/>
        <v>70.967741935483872</v>
      </c>
      <c r="K10" s="4"/>
    </row>
    <row r="11" spans="1:15">
      <c r="A11" s="119"/>
      <c r="B11" s="122"/>
      <c r="C11" s="119"/>
      <c r="D11" s="7" t="s">
        <v>149</v>
      </c>
      <c r="E11" s="4">
        <v>30</v>
      </c>
      <c r="F11" s="4">
        <v>0</v>
      </c>
      <c r="G11" s="4">
        <v>3</v>
      </c>
      <c r="H11" s="4">
        <v>5</v>
      </c>
      <c r="I11" s="4">
        <v>22</v>
      </c>
      <c r="J11" s="4">
        <f t="shared" si="0"/>
        <v>70.967741935483872</v>
      </c>
      <c r="K11" s="4"/>
    </row>
    <row r="12" spans="1:15" ht="30">
      <c r="A12" s="119"/>
      <c r="B12" s="122"/>
      <c r="C12" s="119"/>
      <c r="D12" s="7" t="s">
        <v>19</v>
      </c>
      <c r="E12" s="4">
        <v>30</v>
      </c>
      <c r="F12" s="4">
        <v>0</v>
      </c>
      <c r="G12" s="4">
        <v>2</v>
      </c>
      <c r="H12" s="4">
        <v>6</v>
      </c>
      <c r="I12" s="4">
        <v>22</v>
      </c>
      <c r="J12" s="4">
        <f t="shared" si="0"/>
        <v>70.967741935483872</v>
      </c>
      <c r="K12" s="4"/>
    </row>
    <row r="13" spans="1:15">
      <c r="A13" s="119"/>
      <c r="B13" s="122"/>
      <c r="C13" s="119"/>
      <c r="D13" s="7" t="s">
        <v>150</v>
      </c>
      <c r="E13" s="4">
        <v>30</v>
      </c>
      <c r="F13" s="4">
        <v>0</v>
      </c>
      <c r="G13" s="4">
        <v>1</v>
      </c>
      <c r="H13" s="4">
        <v>5</v>
      </c>
      <c r="I13" s="4">
        <v>24</v>
      </c>
      <c r="J13" s="4">
        <f t="shared" si="0"/>
        <v>77.41935483870968</v>
      </c>
      <c r="K13" s="4"/>
    </row>
    <row r="14" spans="1:15">
      <c r="A14" s="119"/>
      <c r="B14" s="122"/>
      <c r="C14" s="119"/>
      <c r="D14" s="75" t="s">
        <v>144</v>
      </c>
      <c r="E14" s="4">
        <v>30</v>
      </c>
      <c r="F14" s="4">
        <v>0</v>
      </c>
      <c r="G14" s="4">
        <v>0</v>
      </c>
      <c r="H14" s="4">
        <v>6</v>
      </c>
      <c r="I14" s="4">
        <v>23</v>
      </c>
      <c r="J14" s="4">
        <f t="shared" si="0"/>
        <v>74.193548387096769</v>
      </c>
      <c r="K14" s="4"/>
    </row>
    <row r="15" spans="1:15" ht="19.5" customHeight="1">
      <c r="A15" s="119"/>
      <c r="B15" s="122"/>
      <c r="C15" s="119"/>
      <c r="D15" s="75" t="s">
        <v>143</v>
      </c>
      <c r="E15" s="4">
        <v>30</v>
      </c>
      <c r="F15" s="4">
        <v>0</v>
      </c>
      <c r="G15" s="4">
        <v>0</v>
      </c>
      <c r="H15" s="4">
        <v>6</v>
      </c>
      <c r="I15" s="4">
        <v>24</v>
      </c>
      <c r="J15" s="4">
        <f t="shared" si="0"/>
        <v>77.41935483870968</v>
      </c>
      <c r="K15" s="4"/>
    </row>
    <row r="16" spans="1:15" ht="26.25" customHeight="1">
      <c r="A16" s="120"/>
      <c r="B16" s="123"/>
      <c r="C16" s="120"/>
      <c r="D16" s="75" t="s">
        <v>145</v>
      </c>
      <c r="E16" s="4">
        <v>30</v>
      </c>
      <c r="F16" s="4">
        <v>0</v>
      </c>
      <c r="G16" s="4">
        <v>2</v>
      </c>
      <c r="H16" s="4">
        <v>3</v>
      </c>
      <c r="I16" s="4">
        <v>25</v>
      </c>
      <c r="J16" s="4">
        <f t="shared" si="0"/>
        <v>80.645161290322577</v>
      </c>
      <c r="K16" s="4"/>
    </row>
    <row r="17" spans="1:11" ht="45">
      <c r="A17" s="118">
        <v>5</v>
      </c>
      <c r="B17" s="76" t="s">
        <v>20</v>
      </c>
      <c r="C17" s="118">
        <v>2</v>
      </c>
      <c r="D17" s="5" t="s">
        <v>21</v>
      </c>
      <c r="E17" s="4">
        <v>30</v>
      </c>
      <c r="F17" s="4">
        <v>0</v>
      </c>
      <c r="G17" s="4">
        <v>2</v>
      </c>
      <c r="H17" s="4">
        <v>6</v>
      </c>
      <c r="I17" s="4">
        <v>22</v>
      </c>
      <c r="J17" s="4">
        <f t="shared" si="0"/>
        <v>70.967741935483872</v>
      </c>
      <c r="K17" s="4"/>
    </row>
    <row r="18" spans="1:11" ht="17.25" customHeight="1">
      <c r="A18" s="120"/>
      <c r="B18" s="76"/>
      <c r="C18" s="120"/>
      <c r="D18" s="5" t="s">
        <v>22</v>
      </c>
      <c r="E18" s="4">
        <v>30</v>
      </c>
      <c r="F18" s="4">
        <v>0</v>
      </c>
      <c r="G18" s="4">
        <v>0</v>
      </c>
      <c r="H18" s="4">
        <v>8</v>
      </c>
      <c r="I18" s="4">
        <v>22</v>
      </c>
      <c r="J18" s="4">
        <f t="shared" si="0"/>
        <v>70.967741935483872</v>
      </c>
      <c r="K18" s="4"/>
    </row>
    <row r="19" spans="1:11" ht="30">
      <c r="A19" s="78">
        <v>6</v>
      </c>
      <c r="B19" s="76" t="s">
        <v>23</v>
      </c>
      <c r="C19" s="78">
        <v>1</v>
      </c>
      <c r="D19" s="9" t="s">
        <v>24</v>
      </c>
      <c r="E19" s="4">
        <v>30</v>
      </c>
      <c r="F19" s="4">
        <v>0</v>
      </c>
      <c r="G19" s="4">
        <v>1</v>
      </c>
      <c r="H19" s="4">
        <v>7</v>
      </c>
      <c r="I19" s="4">
        <v>22</v>
      </c>
      <c r="J19" s="4">
        <f t="shared" si="0"/>
        <v>70.967741935483872</v>
      </c>
      <c r="K19" s="4"/>
    </row>
    <row r="20" spans="1:11" ht="15" customHeight="1">
      <c r="A20" s="118">
        <v>7</v>
      </c>
      <c r="B20" s="121" t="s">
        <v>25</v>
      </c>
      <c r="C20" s="118">
        <v>2</v>
      </c>
      <c r="D20" s="10" t="s">
        <v>26</v>
      </c>
      <c r="E20" s="4">
        <v>30</v>
      </c>
      <c r="F20" s="4">
        <v>0</v>
      </c>
      <c r="G20" s="4">
        <v>2</v>
      </c>
      <c r="H20" s="4">
        <v>4</v>
      </c>
      <c r="I20" s="4">
        <v>24</v>
      </c>
      <c r="J20" s="4">
        <f>I20/30*100</f>
        <v>80</v>
      </c>
      <c r="K20" s="4"/>
    </row>
    <row r="21" spans="1:11" ht="18.75" customHeight="1">
      <c r="A21" s="120"/>
      <c r="B21" s="123"/>
      <c r="C21" s="120"/>
      <c r="D21" s="10" t="s">
        <v>27</v>
      </c>
      <c r="E21" s="4">
        <v>30</v>
      </c>
      <c r="F21" s="4">
        <v>0</v>
      </c>
      <c r="G21" s="4">
        <v>2</v>
      </c>
      <c r="H21" s="4">
        <v>6</v>
      </c>
      <c r="I21" s="4">
        <v>22</v>
      </c>
      <c r="J21" s="4">
        <f>I21/31*100</f>
        <v>70.967741935483872</v>
      </c>
      <c r="K21" s="4"/>
    </row>
    <row r="22" spans="1:11" ht="15" customHeight="1">
      <c r="A22" s="118">
        <v>8</v>
      </c>
      <c r="B22" s="126" t="s">
        <v>28</v>
      </c>
      <c r="C22" s="127">
        <v>12</v>
      </c>
      <c r="D22" s="3" t="s">
        <v>29</v>
      </c>
      <c r="E22" s="4">
        <v>30</v>
      </c>
      <c r="F22" s="4">
        <v>0</v>
      </c>
      <c r="G22" s="4">
        <v>0</v>
      </c>
      <c r="H22" s="4">
        <v>2</v>
      </c>
      <c r="I22" s="4">
        <v>28</v>
      </c>
      <c r="J22" s="4">
        <f>I22/30*100</f>
        <v>93.333333333333329</v>
      </c>
      <c r="K22" s="4"/>
    </row>
    <row r="23" spans="1:11">
      <c r="A23" s="119"/>
      <c r="B23" s="126"/>
      <c r="C23" s="127"/>
      <c r="D23" s="3" t="s">
        <v>30</v>
      </c>
      <c r="E23" s="4">
        <v>30</v>
      </c>
      <c r="F23" s="4">
        <v>0</v>
      </c>
      <c r="G23" s="4">
        <v>2</v>
      </c>
      <c r="H23" s="4">
        <v>4</v>
      </c>
      <c r="I23" s="4">
        <v>24</v>
      </c>
      <c r="J23" s="4">
        <f>I23/31*100</f>
        <v>77.41935483870968</v>
      </c>
      <c r="K23" s="4"/>
    </row>
    <row r="24" spans="1:11">
      <c r="A24" s="119"/>
      <c r="B24" s="126"/>
      <c r="C24" s="127"/>
      <c r="D24" s="3" t="s">
        <v>152</v>
      </c>
      <c r="E24" s="4">
        <v>30</v>
      </c>
      <c r="F24" s="4">
        <v>0</v>
      </c>
      <c r="G24" s="4">
        <v>4</v>
      </c>
      <c r="H24" s="4">
        <v>4</v>
      </c>
      <c r="I24" s="4">
        <v>22</v>
      </c>
      <c r="J24" s="4">
        <f t="shared" ref="J24:J33" si="1">I24/30*100</f>
        <v>73.333333333333329</v>
      </c>
      <c r="K24" s="4"/>
    </row>
    <row r="25" spans="1:11">
      <c r="A25" s="119"/>
      <c r="B25" s="126"/>
      <c r="C25" s="127"/>
      <c r="D25" s="3" t="s">
        <v>31</v>
      </c>
      <c r="E25" s="4">
        <v>30</v>
      </c>
      <c r="F25" s="4">
        <v>0</v>
      </c>
      <c r="G25" s="4">
        <v>2</v>
      </c>
      <c r="H25" s="4">
        <v>3</v>
      </c>
      <c r="I25" s="4">
        <v>25</v>
      </c>
      <c r="J25" s="4">
        <f t="shared" si="1"/>
        <v>83.333333333333343</v>
      </c>
      <c r="K25" s="4"/>
    </row>
    <row r="26" spans="1:11">
      <c r="A26" s="119"/>
      <c r="B26" s="126"/>
      <c r="C26" s="127"/>
      <c r="D26" s="3" t="s">
        <v>32</v>
      </c>
      <c r="E26" s="4">
        <v>30</v>
      </c>
      <c r="F26" s="4">
        <v>0</v>
      </c>
      <c r="G26" s="4">
        <v>5</v>
      </c>
      <c r="H26" s="4">
        <v>3</v>
      </c>
      <c r="I26" s="4">
        <v>22</v>
      </c>
      <c r="J26" s="4">
        <f t="shared" si="1"/>
        <v>73.333333333333329</v>
      </c>
      <c r="K26" s="4"/>
    </row>
    <row r="27" spans="1:11">
      <c r="A27" s="119"/>
      <c r="B27" s="126"/>
      <c r="C27" s="127"/>
      <c r="D27" s="3" t="s">
        <v>33</v>
      </c>
      <c r="E27" s="4">
        <v>30</v>
      </c>
      <c r="F27" s="4">
        <v>0</v>
      </c>
      <c r="G27" s="4">
        <v>3</v>
      </c>
      <c r="H27" s="4">
        <v>3</v>
      </c>
      <c r="I27" s="4">
        <v>24</v>
      </c>
      <c r="J27" s="4">
        <f t="shared" si="1"/>
        <v>80</v>
      </c>
      <c r="K27" s="4"/>
    </row>
    <row r="28" spans="1:11">
      <c r="A28" s="119"/>
      <c r="B28" s="126"/>
      <c r="C28" s="127"/>
      <c r="D28" s="3" t="s">
        <v>153</v>
      </c>
      <c r="E28" s="4">
        <v>30</v>
      </c>
      <c r="F28" s="4">
        <v>0</v>
      </c>
      <c r="G28" s="4">
        <v>3</v>
      </c>
      <c r="H28" s="4">
        <v>3</v>
      </c>
      <c r="I28" s="4">
        <v>24</v>
      </c>
      <c r="J28" s="4">
        <f t="shared" si="1"/>
        <v>80</v>
      </c>
      <c r="K28" s="4"/>
    </row>
    <row r="29" spans="1:11">
      <c r="A29" s="119"/>
      <c r="B29" s="126"/>
      <c r="C29" s="127"/>
      <c r="D29" s="3" t="s">
        <v>222</v>
      </c>
      <c r="E29" s="4">
        <v>30</v>
      </c>
      <c r="F29" s="4">
        <v>0</v>
      </c>
      <c r="G29" s="4">
        <v>0</v>
      </c>
      <c r="H29" s="4">
        <v>7</v>
      </c>
      <c r="I29" s="4">
        <v>23</v>
      </c>
      <c r="J29" s="4">
        <f t="shared" si="1"/>
        <v>76.666666666666671</v>
      </c>
      <c r="K29" s="4"/>
    </row>
    <row r="30" spans="1:11">
      <c r="A30" s="119"/>
      <c r="B30" s="126"/>
      <c r="C30" s="127"/>
      <c r="D30" s="3" t="s">
        <v>35</v>
      </c>
      <c r="E30" s="4">
        <v>30</v>
      </c>
      <c r="F30" s="4">
        <v>0</v>
      </c>
      <c r="G30" s="4">
        <v>3</v>
      </c>
      <c r="H30" s="4">
        <v>3</v>
      </c>
      <c r="I30" s="4">
        <v>24</v>
      </c>
      <c r="J30" s="4">
        <f t="shared" si="1"/>
        <v>80</v>
      </c>
      <c r="K30" s="4"/>
    </row>
    <row r="31" spans="1:11">
      <c r="A31" s="119"/>
      <c r="B31" s="126"/>
      <c r="C31" s="127"/>
      <c r="D31" s="3" t="s">
        <v>146</v>
      </c>
      <c r="E31" s="4">
        <v>30</v>
      </c>
      <c r="F31" s="4">
        <v>0</v>
      </c>
      <c r="G31" s="4">
        <v>5</v>
      </c>
      <c r="H31" s="4">
        <v>4</v>
      </c>
      <c r="I31" s="4">
        <v>21</v>
      </c>
      <c r="J31" s="4">
        <f t="shared" si="1"/>
        <v>70</v>
      </c>
      <c r="K31" s="4"/>
    </row>
    <row r="32" spans="1:11">
      <c r="A32" s="119"/>
      <c r="B32" s="126"/>
      <c r="C32" s="127"/>
      <c r="D32" s="3" t="s">
        <v>36</v>
      </c>
      <c r="E32" s="4">
        <v>30</v>
      </c>
      <c r="F32" s="4">
        <v>0</v>
      </c>
      <c r="G32" s="4">
        <v>4</v>
      </c>
      <c r="H32" s="4">
        <v>4</v>
      </c>
      <c r="I32" s="4">
        <v>22</v>
      </c>
      <c r="J32" s="4">
        <f t="shared" si="1"/>
        <v>73.333333333333329</v>
      </c>
      <c r="K32" s="4"/>
    </row>
    <row r="33" spans="1:11">
      <c r="A33" s="120"/>
      <c r="B33" s="126"/>
      <c r="C33" s="127"/>
      <c r="D33" s="3" t="s">
        <v>37</v>
      </c>
      <c r="E33" s="4">
        <v>30</v>
      </c>
      <c r="F33" s="4">
        <v>0</v>
      </c>
      <c r="G33" s="4">
        <v>1</v>
      </c>
      <c r="H33" s="4">
        <v>5</v>
      </c>
      <c r="I33" s="4">
        <v>24</v>
      </c>
      <c r="J33" s="4">
        <f t="shared" si="1"/>
        <v>80</v>
      </c>
      <c r="K33" s="4"/>
    </row>
    <row r="34" spans="1:11">
      <c r="A34" s="118">
        <v>9</v>
      </c>
      <c r="B34" s="118" t="s">
        <v>38</v>
      </c>
      <c r="C34" s="118">
        <v>6</v>
      </c>
      <c r="D34" s="12" t="s">
        <v>39</v>
      </c>
      <c r="E34" s="4">
        <v>30</v>
      </c>
      <c r="F34" s="4">
        <v>0</v>
      </c>
      <c r="G34" s="4">
        <v>2</v>
      </c>
      <c r="H34" s="4">
        <v>6</v>
      </c>
      <c r="I34" s="4">
        <v>22</v>
      </c>
      <c r="J34" s="4">
        <f t="shared" ref="J34:J60" si="2">I34/31*100</f>
        <v>70.967741935483872</v>
      </c>
      <c r="K34" s="4"/>
    </row>
    <row r="35" spans="1:11">
      <c r="A35" s="119"/>
      <c r="B35" s="119"/>
      <c r="C35" s="119"/>
      <c r="D35" s="12" t="s">
        <v>40</v>
      </c>
      <c r="E35" s="4">
        <v>30</v>
      </c>
      <c r="F35" s="4">
        <v>0</v>
      </c>
      <c r="G35" s="4">
        <v>5</v>
      </c>
      <c r="H35" s="4">
        <v>4</v>
      </c>
      <c r="I35" s="4">
        <v>22</v>
      </c>
      <c r="J35" s="4">
        <f t="shared" si="2"/>
        <v>70.967741935483872</v>
      </c>
      <c r="K35" s="4"/>
    </row>
    <row r="36" spans="1:11">
      <c r="A36" s="119"/>
      <c r="B36" s="119"/>
      <c r="C36" s="119"/>
      <c r="D36" s="12" t="s">
        <v>41</v>
      </c>
      <c r="E36" s="4">
        <v>30</v>
      </c>
      <c r="F36" s="4">
        <v>0</v>
      </c>
      <c r="G36" s="4">
        <v>7</v>
      </c>
      <c r="H36" s="4">
        <v>5</v>
      </c>
      <c r="I36" s="4">
        <v>19</v>
      </c>
      <c r="J36" s="4">
        <f t="shared" si="2"/>
        <v>61.29032258064516</v>
      </c>
      <c r="K36" s="4"/>
    </row>
    <row r="37" spans="1:11" ht="30">
      <c r="A37" s="119"/>
      <c r="B37" s="119"/>
      <c r="C37" s="119"/>
      <c r="D37" s="12" t="s">
        <v>42</v>
      </c>
      <c r="E37" s="4">
        <v>30</v>
      </c>
      <c r="F37" s="4">
        <v>0</v>
      </c>
      <c r="G37" s="4">
        <v>2</v>
      </c>
      <c r="H37" s="4">
        <v>4</v>
      </c>
      <c r="I37" s="4">
        <v>24</v>
      </c>
      <c r="J37" s="4">
        <f t="shared" si="2"/>
        <v>77.41935483870968</v>
      </c>
      <c r="K37" s="4"/>
    </row>
    <row r="38" spans="1:11" ht="18" customHeight="1">
      <c r="A38" s="119"/>
      <c r="B38" s="119"/>
      <c r="C38" s="119"/>
      <c r="D38" s="12" t="s">
        <v>43</v>
      </c>
      <c r="E38" s="4">
        <v>30</v>
      </c>
      <c r="F38" s="4">
        <v>0</v>
      </c>
      <c r="G38" s="13">
        <v>13</v>
      </c>
      <c r="H38" s="4">
        <v>5</v>
      </c>
      <c r="I38" s="4">
        <v>12</v>
      </c>
      <c r="J38" s="4">
        <f t="shared" si="2"/>
        <v>38.70967741935484</v>
      </c>
      <c r="K38" s="4"/>
    </row>
    <row r="39" spans="1:11" ht="18.75" customHeight="1">
      <c r="A39" s="120"/>
      <c r="B39" s="120"/>
      <c r="C39" s="120"/>
      <c r="D39" s="12" t="s">
        <v>44</v>
      </c>
      <c r="E39" s="4">
        <v>30</v>
      </c>
      <c r="F39" s="4">
        <v>0</v>
      </c>
      <c r="G39" s="4">
        <v>6</v>
      </c>
      <c r="H39" s="4">
        <v>8</v>
      </c>
      <c r="I39" s="4">
        <v>16</v>
      </c>
      <c r="J39" s="4">
        <f t="shared" si="2"/>
        <v>51.612903225806448</v>
      </c>
      <c r="K39" s="4"/>
    </row>
    <row r="40" spans="1:11" ht="30">
      <c r="A40" s="118">
        <v>10</v>
      </c>
      <c r="B40" s="118" t="s">
        <v>45</v>
      </c>
      <c r="C40" s="118">
        <v>2</v>
      </c>
      <c r="D40" s="13" t="s">
        <v>46</v>
      </c>
      <c r="E40" s="4">
        <v>30</v>
      </c>
      <c r="F40" s="4">
        <v>0</v>
      </c>
      <c r="G40" s="4">
        <v>3</v>
      </c>
      <c r="H40" s="4">
        <v>5</v>
      </c>
      <c r="I40" s="4">
        <v>22</v>
      </c>
      <c r="J40" s="4">
        <f t="shared" si="2"/>
        <v>70.967741935483872</v>
      </c>
      <c r="K40" s="4"/>
    </row>
    <row r="41" spans="1:11" ht="18.75" customHeight="1">
      <c r="A41" s="120"/>
      <c r="B41" s="120"/>
      <c r="C41" s="120"/>
      <c r="D41" s="13" t="s">
        <v>47</v>
      </c>
      <c r="E41" s="4">
        <v>30</v>
      </c>
      <c r="F41" s="4">
        <v>0</v>
      </c>
      <c r="G41" s="4">
        <v>3</v>
      </c>
      <c r="H41" s="4">
        <v>5</v>
      </c>
      <c r="I41" s="4">
        <v>22</v>
      </c>
      <c r="J41" s="4">
        <f t="shared" si="2"/>
        <v>70.967741935483872</v>
      </c>
      <c r="K41" s="4"/>
    </row>
    <row r="42" spans="1:11" ht="35.25" customHeight="1">
      <c r="A42" s="118">
        <v>11</v>
      </c>
      <c r="B42" s="118" t="s">
        <v>48</v>
      </c>
      <c r="C42" s="118">
        <v>2</v>
      </c>
      <c r="D42" s="13" t="s">
        <v>49</v>
      </c>
      <c r="E42" s="4">
        <v>30</v>
      </c>
      <c r="F42" s="4">
        <v>0</v>
      </c>
      <c r="G42" s="4" t="s">
        <v>182</v>
      </c>
      <c r="H42" s="4">
        <v>0</v>
      </c>
      <c r="I42" s="4">
        <v>0</v>
      </c>
      <c r="J42" s="4">
        <f t="shared" si="2"/>
        <v>0</v>
      </c>
      <c r="K42" s="4"/>
    </row>
    <row r="43" spans="1:11" ht="21.75" customHeight="1">
      <c r="A43" s="120"/>
      <c r="B43" s="120"/>
      <c r="C43" s="120"/>
      <c r="D43" s="13" t="s">
        <v>50</v>
      </c>
      <c r="E43" s="4">
        <v>30</v>
      </c>
      <c r="F43" s="4">
        <v>0</v>
      </c>
      <c r="G43" s="4">
        <v>4</v>
      </c>
      <c r="H43" s="4">
        <v>5</v>
      </c>
      <c r="I43" s="4">
        <v>21</v>
      </c>
      <c r="J43" s="4">
        <f t="shared" si="2"/>
        <v>67.741935483870961</v>
      </c>
      <c r="K43" s="4"/>
    </row>
    <row r="44" spans="1:11" ht="27.75" customHeight="1">
      <c r="A44" s="78">
        <v>12</v>
      </c>
      <c r="B44" s="13" t="s">
        <v>51</v>
      </c>
      <c r="C44" s="77">
        <v>1</v>
      </c>
      <c r="D44" s="12" t="s">
        <v>52</v>
      </c>
      <c r="E44" s="4">
        <v>30</v>
      </c>
      <c r="F44" s="4">
        <v>0</v>
      </c>
      <c r="G44" s="4">
        <v>5</v>
      </c>
      <c r="H44" s="4">
        <v>5</v>
      </c>
      <c r="I44" s="4">
        <v>20</v>
      </c>
      <c r="J44" s="4">
        <f t="shared" si="2"/>
        <v>64.516129032258064</v>
      </c>
      <c r="K44" s="4"/>
    </row>
    <row r="45" spans="1:11" ht="30">
      <c r="A45" s="118">
        <v>13</v>
      </c>
      <c r="B45" s="124" t="s">
        <v>53</v>
      </c>
      <c r="C45" s="118">
        <v>2</v>
      </c>
      <c r="D45" s="12" t="s">
        <v>54</v>
      </c>
      <c r="E45" s="4">
        <v>30</v>
      </c>
      <c r="F45" s="4">
        <v>0</v>
      </c>
      <c r="G45" s="4">
        <v>0</v>
      </c>
      <c r="H45" s="4">
        <v>9</v>
      </c>
      <c r="I45" s="4">
        <v>21</v>
      </c>
      <c r="J45" s="4">
        <f t="shared" si="2"/>
        <v>67.741935483870961</v>
      </c>
      <c r="K45" s="4"/>
    </row>
    <row r="46" spans="1:11" ht="19.5" customHeight="1">
      <c r="A46" s="120"/>
      <c r="B46" s="125"/>
      <c r="C46" s="120"/>
      <c r="D46" s="12" t="s">
        <v>55</v>
      </c>
      <c r="E46" s="4">
        <v>30</v>
      </c>
      <c r="F46" s="4">
        <v>0</v>
      </c>
      <c r="G46" s="4">
        <v>6</v>
      </c>
      <c r="H46" s="4">
        <v>6</v>
      </c>
      <c r="I46" s="4">
        <v>18</v>
      </c>
      <c r="J46" s="4">
        <f t="shared" si="2"/>
        <v>58.064516129032263</v>
      </c>
      <c r="K46" s="4"/>
    </row>
    <row r="47" spans="1:11" ht="30">
      <c r="A47" s="78">
        <v>14</v>
      </c>
      <c r="B47" s="13" t="s">
        <v>56</v>
      </c>
      <c r="C47" s="87">
        <v>1</v>
      </c>
      <c r="D47" s="12" t="s">
        <v>57</v>
      </c>
      <c r="E47" s="4">
        <v>30</v>
      </c>
      <c r="F47" s="4">
        <v>0</v>
      </c>
      <c r="G47" s="4">
        <v>5</v>
      </c>
      <c r="H47" s="4">
        <v>6</v>
      </c>
      <c r="I47" s="4">
        <v>19</v>
      </c>
      <c r="J47" s="4">
        <f t="shared" si="2"/>
        <v>61.29032258064516</v>
      </c>
      <c r="K47" s="4"/>
    </row>
    <row r="48" spans="1:11" ht="48" customHeight="1">
      <c r="A48" s="78">
        <v>15</v>
      </c>
      <c r="B48" s="142" t="s">
        <v>58</v>
      </c>
      <c r="C48" s="51">
        <v>2</v>
      </c>
      <c r="D48" s="12" t="s">
        <v>59</v>
      </c>
      <c r="E48" s="4">
        <v>30</v>
      </c>
      <c r="F48" s="4">
        <v>0</v>
      </c>
      <c r="G48" s="4">
        <v>6</v>
      </c>
      <c r="H48" s="4">
        <v>7</v>
      </c>
      <c r="I48" s="4">
        <v>17</v>
      </c>
      <c r="J48" s="4">
        <f t="shared" si="2"/>
        <v>54.838709677419352</v>
      </c>
      <c r="K48" s="4"/>
    </row>
    <row r="49" spans="1:11" ht="19.5" customHeight="1">
      <c r="A49" s="78"/>
      <c r="B49" s="142"/>
      <c r="C49" s="95"/>
      <c r="D49" s="12" t="s">
        <v>60</v>
      </c>
      <c r="E49" s="4">
        <v>30</v>
      </c>
      <c r="F49" s="4">
        <v>0</v>
      </c>
      <c r="G49" s="4">
        <v>4</v>
      </c>
      <c r="H49" s="4">
        <v>8</v>
      </c>
      <c r="I49" s="4">
        <v>18</v>
      </c>
      <c r="J49" s="4">
        <f t="shared" si="2"/>
        <v>58.064516129032263</v>
      </c>
      <c r="K49" s="4"/>
    </row>
    <row r="50" spans="1:11">
      <c r="A50" s="78">
        <v>16</v>
      </c>
      <c r="B50" s="76" t="s">
        <v>61</v>
      </c>
      <c r="C50" s="77">
        <v>1</v>
      </c>
      <c r="D50" s="15" t="s">
        <v>62</v>
      </c>
      <c r="E50" s="4">
        <v>30</v>
      </c>
      <c r="F50" s="4">
        <v>0</v>
      </c>
      <c r="G50" s="4">
        <v>0</v>
      </c>
      <c r="H50" s="4">
        <v>0</v>
      </c>
      <c r="I50" s="4">
        <v>3</v>
      </c>
      <c r="J50" s="4">
        <f t="shared" si="2"/>
        <v>9.67741935483871</v>
      </c>
      <c r="K50" s="4"/>
    </row>
    <row r="51" spans="1:11">
      <c r="A51" s="78">
        <v>17</v>
      </c>
      <c r="B51" s="78" t="s">
        <v>63</v>
      </c>
      <c r="C51" s="77">
        <v>1</v>
      </c>
      <c r="D51" s="16" t="s">
        <v>64</v>
      </c>
      <c r="E51" s="4">
        <v>30</v>
      </c>
      <c r="F51" s="4">
        <v>0</v>
      </c>
      <c r="G51" s="4">
        <v>0</v>
      </c>
      <c r="H51" s="4">
        <v>0</v>
      </c>
      <c r="I51" s="4">
        <v>3</v>
      </c>
      <c r="J51" s="4">
        <f t="shared" si="2"/>
        <v>9.67741935483871</v>
      </c>
      <c r="K51" s="4"/>
    </row>
    <row r="52" spans="1:11">
      <c r="A52" s="78">
        <v>18</v>
      </c>
      <c r="B52" s="78" t="s">
        <v>65</v>
      </c>
      <c r="C52" s="77">
        <v>1</v>
      </c>
      <c r="D52" s="16" t="s">
        <v>66</v>
      </c>
      <c r="E52" s="4">
        <v>30</v>
      </c>
      <c r="F52" s="4">
        <v>0</v>
      </c>
      <c r="G52" s="4">
        <v>0</v>
      </c>
      <c r="H52" s="4">
        <v>0</v>
      </c>
      <c r="I52" s="4">
        <v>3</v>
      </c>
      <c r="J52" s="4">
        <f t="shared" si="2"/>
        <v>9.67741935483871</v>
      </c>
      <c r="K52" s="4"/>
    </row>
    <row r="53" spans="1:11">
      <c r="A53" s="78">
        <v>19</v>
      </c>
      <c r="B53" s="78" t="s">
        <v>67</v>
      </c>
      <c r="C53" s="77">
        <v>1</v>
      </c>
      <c r="D53" s="16" t="s">
        <v>68</v>
      </c>
      <c r="E53" s="4">
        <v>30</v>
      </c>
      <c r="F53" s="4">
        <v>0</v>
      </c>
      <c r="G53" s="4">
        <v>0</v>
      </c>
      <c r="H53" s="4">
        <v>0</v>
      </c>
      <c r="I53" s="4">
        <v>3</v>
      </c>
      <c r="J53" s="4">
        <f t="shared" si="2"/>
        <v>9.67741935483871</v>
      </c>
      <c r="K53" s="4"/>
    </row>
    <row r="54" spans="1:11">
      <c r="A54" s="78">
        <v>20</v>
      </c>
      <c r="B54" s="78" t="s">
        <v>69</v>
      </c>
      <c r="C54" s="77">
        <v>1</v>
      </c>
      <c r="D54" s="16" t="s">
        <v>70</v>
      </c>
      <c r="E54" s="4">
        <v>30</v>
      </c>
      <c r="F54" s="4">
        <v>0</v>
      </c>
      <c r="G54" s="4">
        <v>0</v>
      </c>
      <c r="H54" s="4">
        <v>0</v>
      </c>
      <c r="I54" s="4">
        <v>3</v>
      </c>
      <c r="J54" s="4">
        <f t="shared" si="2"/>
        <v>9.67741935483871</v>
      </c>
      <c r="K54" s="4"/>
    </row>
    <row r="55" spans="1:11">
      <c r="A55" s="78">
        <v>21</v>
      </c>
      <c r="B55" s="78" t="s">
        <v>71</v>
      </c>
      <c r="C55" s="77">
        <v>1</v>
      </c>
      <c r="D55" s="16" t="s">
        <v>72</v>
      </c>
      <c r="E55" s="4">
        <v>30</v>
      </c>
      <c r="F55" s="4">
        <v>0</v>
      </c>
      <c r="G55" s="4">
        <v>0</v>
      </c>
      <c r="H55" s="4">
        <v>0</v>
      </c>
      <c r="I55" s="4">
        <v>3</v>
      </c>
      <c r="J55" s="4">
        <f t="shared" si="2"/>
        <v>9.67741935483871</v>
      </c>
      <c r="K55" s="4"/>
    </row>
    <row r="56" spans="1:11" ht="18.75" customHeight="1">
      <c r="A56" s="78">
        <v>22</v>
      </c>
      <c r="B56" s="78" t="s">
        <v>73</v>
      </c>
      <c r="C56" s="77">
        <v>1</v>
      </c>
      <c r="D56" s="16" t="s">
        <v>74</v>
      </c>
      <c r="E56" s="4">
        <v>30</v>
      </c>
      <c r="F56" s="4">
        <v>0</v>
      </c>
      <c r="G56" s="4">
        <v>0</v>
      </c>
      <c r="H56" s="4">
        <v>0</v>
      </c>
      <c r="I56" s="4">
        <v>3</v>
      </c>
      <c r="J56" s="4">
        <f t="shared" si="2"/>
        <v>9.67741935483871</v>
      </c>
      <c r="K56" s="4"/>
    </row>
    <row r="57" spans="1:11" ht="21.75" customHeight="1">
      <c r="A57" s="78">
        <v>23</v>
      </c>
      <c r="B57" s="78" t="s">
        <v>75</v>
      </c>
      <c r="C57" s="77">
        <v>1</v>
      </c>
      <c r="D57" s="16" t="s">
        <v>76</v>
      </c>
      <c r="E57" s="4">
        <v>30</v>
      </c>
      <c r="F57" s="4">
        <v>0</v>
      </c>
      <c r="G57" s="4">
        <v>0</v>
      </c>
      <c r="H57" s="4">
        <v>0</v>
      </c>
      <c r="I57" s="4">
        <v>4</v>
      </c>
      <c r="J57" s="4">
        <f t="shared" si="2"/>
        <v>12.903225806451612</v>
      </c>
      <c r="K57" s="4"/>
    </row>
    <row r="58" spans="1:11" ht="19.5" customHeight="1">
      <c r="A58" s="78">
        <v>24</v>
      </c>
      <c r="B58" s="78" t="s">
        <v>77</v>
      </c>
      <c r="C58" s="77">
        <v>1</v>
      </c>
      <c r="D58" s="16" t="s">
        <v>78</v>
      </c>
      <c r="E58" s="4">
        <v>30</v>
      </c>
      <c r="F58" s="4">
        <v>0</v>
      </c>
      <c r="G58" s="4">
        <v>0</v>
      </c>
      <c r="H58" s="4">
        <v>0</v>
      </c>
      <c r="I58" s="4">
        <v>3</v>
      </c>
      <c r="J58" s="4">
        <f t="shared" si="2"/>
        <v>9.67741935483871</v>
      </c>
      <c r="K58" s="4"/>
    </row>
    <row r="59" spans="1:11">
      <c r="A59" s="78">
        <v>25</v>
      </c>
      <c r="B59" s="78" t="s">
        <v>79</v>
      </c>
      <c r="C59" s="77">
        <v>1</v>
      </c>
      <c r="D59" s="16" t="s">
        <v>214</v>
      </c>
      <c r="E59" s="4">
        <v>30</v>
      </c>
      <c r="F59" s="4">
        <v>0</v>
      </c>
      <c r="G59" s="4">
        <v>0</v>
      </c>
      <c r="H59" s="4">
        <v>7</v>
      </c>
      <c r="I59" s="4">
        <v>23</v>
      </c>
      <c r="J59" s="4">
        <f t="shared" si="2"/>
        <v>74.193548387096769</v>
      </c>
      <c r="K59" s="4"/>
    </row>
    <row r="60" spans="1:11" ht="18" customHeight="1">
      <c r="A60" s="78">
        <v>26</v>
      </c>
      <c r="B60" s="78" t="s">
        <v>81</v>
      </c>
      <c r="C60" s="78">
        <v>1</v>
      </c>
      <c r="D60" s="9" t="s">
        <v>154</v>
      </c>
      <c r="E60" s="4">
        <v>30</v>
      </c>
      <c r="F60" s="4">
        <v>0</v>
      </c>
      <c r="G60" s="4">
        <v>1</v>
      </c>
      <c r="H60" s="4">
        <v>5</v>
      </c>
      <c r="I60" s="4">
        <v>24</v>
      </c>
      <c r="J60" s="4">
        <f t="shared" si="2"/>
        <v>77.41935483870968</v>
      </c>
      <c r="K60" s="4"/>
    </row>
    <row r="61" spans="1:11" ht="17.25" customHeight="1">
      <c r="A61" s="78">
        <v>27</v>
      </c>
      <c r="B61" s="78" t="s">
        <v>82</v>
      </c>
      <c r="C61" s="78">
        <v>2</v>
      </c>
      <c r="D61" s="9" t="s">
        <v>83</v>
      </c>
      <c r="E61" s="4"/>
      <c r="F61" s="4"/>
      <c r="G61" s="4"/>
      <c r="H61" s="4"/>
      <c r="I61" s="4"/>
      <c r="J61" s="4"/>
      <c r="K61" s="4"/>
    </row>
    <row r="62" spans="1:11" ht="21.75" customHeight="1">
      <c r="A62" s="78">
        <v>28</v>
      </c>
      <c r="B62" s="78" t="s">
        <v>84</v>
      </c>
      <c r="C62" s="78">
        <v>1</v>
      </c>
      <c r="D62" s="9" t="s">
        <v>85</v>
      </c>
      <c r="E62" s="4">
        <v>30</v>
      </c>
      <c r="F62" s="4">
        <v>0</v>
      </c>
      <c r="G62" s="4">
        <v>1</v>
      </c>
      <c r="H62" s="4">
        <v>4</v>
      </c>
      <c r="I62" s="4">
        <v>25</v>
      </c>
      <c r="J62" s="4">
        <f t="shared" ref="J62:J74" si="3">I62/31*100</f>
        <v>80.645161290322577</v>
      </c>
      <c r="K62" s="4"/>
    </row>
    <row r="63" spans="1:11" ht="24" customHeight="1">
      <c r="A63" s="78">
        <v>29</v>
      </c>
      <c r="B63" s="76" t="s">
        <v>86</v>
      </c>
      <c r="C63" s="78">
        <v>1</v>
      </c>
      <c r="D63" s="10" t="s">
        <v>87</v>
      </c>
      <c r="E63" s="4">
        <v>30</v>
      </c>
      <c r="F63" s="4">
        <v>0</v>
      </c>
      <c r="G63" s="4">
        <v>1</v>
      </c>
      <c r="H63" s="4">
        <v>7</v>
      </c>
      <c r="I63" s="4">
        <v>22</v>
      </c>
      <c r="J63" s="4">
        <f t="shared" si="3"/>
        <v>70.967741935483872</v>
      </c>
      <c r="K63" s="4"/>
    </row>
    <row r="64" spans="1:11" ht="15" customHeight="1">
      <c r="A64" s="118"/>
      <c r="B64" s="121" t="s">
        <v>88</v>
      </c>
      <c r="C64" s="118">
        <v>11</v>
      </c>
      <c r="D64" s="12" t="s">
        <v>89</v>
      </c>
      <c r="E64" s="4">
        <v>30</v>
      </c>
      <c r="F64" s="4">
        <v>0</v>
      </c>
      <c r="G64" s="4">
        <v>3</v>
      </c>
      <c r="H64" s="4">
        <v>6</v>
      </c>
      <c r="I64" s="4">
        <v>21</v>
      </c>
      <c r="J64" s="4">
        <f t="shared" si="3"/>
        <v>67.741935483870961</v>
      </c>
      <c r="K64" s="4"/>
    </row>
    <row r="65" spans="1:11" ht="18.75" customHeight="1">
      <c r="A65" s="119"/>
      <c r="B65" s="122"/>
      <c r="C65" s="119"/>
      <c r="D65" s="12" t="s">
        <v>155</v>
      </c>
      <c r="E65" s="4">
        <v>30</v>
      </c>
      <c r="F65" s="4">
        <v>0</v>
      </c>
      <c r="G65" s="4">
        <v>3</v>
      </c>
      <c r="H65" s="4">
        <v>4</v>
      </c>
      <c r="I65" s="4">
        <v>23</v>
      </c>
      <c r="J65" s="4">
        <f t="shared" si="3"/>
        <v>74.193548387096769</v>
      </c>
      <c r="K65" s="4"/>
    </row>
    <row r="66" spans="1:11">
      <c r="A66" s="119"/>
      <c r="B66" s="122"/>
      <c r="C66" s="119"/>
      <c r="D66" s="12" t="s">
        <v>91</v>
      </c>
      <c r="E66" s="4">
        <v>30</v>
      </c>
      <c r="F66" s="4">
        <v>0</v>
      </c>
      <c r="G66" s="13">
        <v>6</v>
      </c>
      <c r="H66" s="4">
        <v>7</v>
      </c>
      <c r="I66" s="4">
        <v>17</v>
      </c>
      <c r="J66" s="4">
        <f t="shared" si="3"/>
        <v>54.838709677419352</v>
      </c>
      <c r="K66" s="4"/>
    </row>
    <row r="67" spans="1:11">
      <c r="A67" s="119"/>
      <c r="B67" s="122"/>
      <c r="C67" s="119"/>
      <c r="D67" s="12" t="s">
        <v>92</v>
      </c>
      <c r="E67" s="4">
        <v>30</v>
      </c>
      <c r="F67" s="4">
        <v>0</v>
      </c>
      <c r="G67" s="4">
        <v>1</v>
      </c>
      <c r="H67" s="4">
        <v>6</v>
      </c>
      <c r="I67" s="4">
        <v>23</v>
      </c>
      <c r="J67" s="4">
        <f t="shared" si="3"/>
        <v>74.193548387096769</v>
      </c>
      <c r="K67" s="4"/>
    </row>
    <row r="68" spans="1:11">
      <c r="A68" s="119"/>
      <c r="B68" s="122"/>
      <c r="C68" s="119"/>
      <c r="D68" s="12" t="s">
        <v>93</v>
      </c>
      <c r="E68" s="4">
        <v>30</v>
      </c>
      <c r="F68" s="4">
        <v>0</v>
      </c>
      <c r="G68" s="4">
        <v>1</v>
      </c>
      <c r="H68" s="4">
        <v>6</v>
      </c>
      <c r="I68" s="4">
        <v>23</v>
      </c>
      <c r="J68" s="4">
        <f t="shared" si="3"/>
        <v>74.193548387096769</v>
      </c>
      <c r="K68" s="4"/>
    </row>
    <row r="69" spans="1:11">
      <c r="A69" s="119"/>
      <c r="B69" s="122"/>
      <c r="C69" s="119"/>
      <c r="D69" s="12" t="s">
        <v>94</v>
      </c>
      <c r="E69" s="4">
        <v>30</v>
      </c>
      <c r="F69" s="4">
        <v>0</v>
      </c>
      <c r="G69" s="4">
        <v>7</v>
      </c>
      <c r="H69" s="4">
        <v>8</v>
      </c>
      <c r="I69" s="4">
        <v>15</v>
      </c>
      <c r="J69" s="4">
        <f t="shared" si="3"/>
        <v>48.387096774193552</v>
      </c>
      <c r="K69" s="4"/>
    </row>
    <row r="70" spans="1:11">
      <c r="A70" s="119"/>
      <c r="B70" s="122"/>
      <c r="C70" s="119"/>
      <c r="D70" s="12" t="s">
        <v>95</v>
      </c>
      <c r="E70" s="4">
        <v>30</v>
      </c>
      <c r="F70" s="4">
        <v>0</v>
      </c>
      <c r="G70" s="4">
        <v>3</v>
      </c>
      <c r="H70" s="4">
        <v>7</v>
      </c>
      <c r="I70" s="4">
        <v>20</v>
      </c>
      <c r="J70" s="4">
        <f t="shared" si="3"/>
        <v>64.516129032258064</v>
      </c>
      <c r="K70" s="4"/>
    </row>
    <row r="71" spans="1:11">
      <c r="A71" s="119"/>
      <c r="B71" s="122"/>
      <c r="C71" s="119"/>
      <c r="D71" s="12" t="s">
        <v>96</v>
      </c>
      <c r="E71" s="4">
        <v>30</v>
      </c>
      <c r="F71" s="4">
        <v>0</v>
      </c>
      <c r="G71" s="4">
        <v>1</v>
      </c>
      <c r="H71" s="4">
        <v>7</v>
      </c>
      <c r="I71" s="4">
        <v>22</v>
      </c>
      <c r="J71" s="4">
        <f t="shared" si="3"/>
        <v>70.967741935483872</v>
      </c>
      <c r="K71" s="4"/>
    </row>
    <row r="72" spans="1:11">
      <c r="A72" s="119"/>
      <c r="B72" s="122"/>
      <c r="C72" s="119"/>
      <c r="D72" s="12" t="s">
        <v>229</v>
      </c>
      <c r="E72" s="4">
        <v>30</v>
      </c>
      <c r="F72" s="4">
        <v>0</v>
      </c>
      <c r="G72" s="4">
        <v>0</v>
      </c>
      <c r="H72" s="4">
        <v>4</v>
      </c>
      <c r="I72" s="4">
        <v>26</v>
      </c>
      <c r="J72" s="4">
        <f t="shared" si="3"/>
        <v>83.870967741935488</v>
      </c>
      <c r="K72" s="4"/>
    </row>
    <row r="73" spans="1:11" ht="18.75" customHeight="1">
      <c r="A73" s="119"/>
      <c r="B73" s="122"/>
      <c r="C73" s="119"/>
      <c r="D73" s="12" t="s">
        <v>97</v>
      </c>
      <c r="E73" s="4">
        <v>30</v>
      </c>
      <c r="F73" s="4">
        <v>0</v>
      </c>
      <c r="G73" s="4">
        <v>1</v>
      </c>
      <c r="H73" s="4">
        <v>6</v>
      </c>
      <c r="I73" s="4">
        <v>23</v>
      </c>
      <c r="J73" s="4">
        <f t="shared" si="3"/>
        <v>74.193548387096769</v>
      </c>
      <c r="K73" s="4"/>
    </row>
    <row r="74" spans="1:11" ht="27" customHeight="1">
      <c r="A74" s="120"/>
      <c r="B74" s="123"/>
      <c r="C74" s="120"/>
      <c r="D74" s="12" t="s">
        <v>98</v>
      </c>
      <c r="E74" s="4">
        <v>30</v>
      </c>
      <c r="F74" s="4">
        <v>0</v>
      </c>
      <c r="G74" s="4">
        <v>5</v>
      </c>
      <c r="H74" s="4">
        <v>4</v>
      </c>
      <c r="I74" s="4">
        <v>21</v>
      </c>
      <c r="J74" s="4">
        <f t="shared" si="3"/>
        <v>67.741935483870961</v>
      </c>
      <c r="K74" s="4"/>
    </row>
    <row r="75" spans="1:11" ht="35.25" customHeight="1">
      <c r="A75" s="78">
        <v>30</v>
      </c>
      <c r="B75" s="13" t="s">
        <v>99</v>
      </c>
      <c r="C75" s="78">
        <v>2</v>
      </c>
      <c r="D75" s="12" t="s">
        <v>100</v>
      </c>
      <c r="E75" s="4">
        <v>30</v>
      </c>
      <c r="F75" s="4"/>
      <c r="G75" s="4"/>
      <c r="H75" s="4"/>
      <c r="I75" s="4"/>
      <c r="J75" s="4"/>
      <c r="K75" s="4"/>
    </row>
    <row r="76" spans="1:11" ht="30">
      <c r="A76" s="78">
        <v>31</v>
      </c>
      <c r="B76" s="13" t="s">
        <v>101</v>
      </c>
      <c r="C76" s="78">
        <v>1</v>
      </c>
      <c r="D76" s="17" t="s">
        <v>102</v>
      </c>
      <c r="E76" s="4">
        <v>30</v>
      </c>
      <c r="F76" s="4">
        <v>0</v>
      </c>
      <c r="G76" s="4">
        <v>13</v>
      </c>
      <c r="H76" s="4">
        <v>2</v>
      </c>
      <c r="I76" s="4">
        <v>15</v>
      </c>
      <c r="J76" s="4">
        <f>I76/31*100</f>
        <v>48.387096774193552</v>
      </c>
      <c r="K76" s="4"/>
    </row>
    <row r="77" spans="1:11" ht="37.5" customHeight="1">
      <c r="A77" s="78">
        <v>32</v>
      </c>
      <c r="B77" s="13" t="s">
        <v>103</v>
      </c>
      <c r="C77" s="78">
        <v>2</v>
      </c>
      <c r="D77" s="17" t="s">
        <v>104</v>
      </c>
      <c r="E77" s="4"/>
      <c r="F77" s="4"/>
      <c r="G77" s="4"/>
      <c r="H77" s="4"/>
      <c r="I77" s="4"/>
      <c r="J77" s="4"/>
      <c r="K77" s="4"/>
    </row>
    <row r="78" spans="1:11" ht="27" customHeight="1">
      <c r="A78" s="78">
        <v>33</v>
      </c>
      <c r="B78" s="76" t="s">
        <v>105</v>
      </c>
      <c r="C78" s="78">
        <v>1</v>
      </c>
      <c r="D78" s="10" t="s">
        <v>106</v>
      </c>
      <c r="E78" s="4">
        <v>30</v>
      </c>
      <c r="F78" s="4">
        <v>0</v>
      </c>
      <c r="G78" s="4">
        <v>17</v>
      </c>
      <c r="H78" s="4">
        <v>4</v>
      </c>
      <c r="I78" s="4">
        <v>9</v>
      </c>
      <c r="J78" s="4">
        <f>I78/31*100</f>
        <v>29.032258064516132</v>
      </c>
      <c r="K78" s="4"/>
    </row>
    <row r="79" spans="1:11" ht="22.5" customHeight="1">
      <c r="A79" s="118">
        <v>34</v>
      </c>
      <c r="B79" s="124" t="s">
        <v>107</v>
      </c>
      <c r="C79" s="118">
        <v>2</v>
      </c>
      <c r="D79" s="12" t="s">
        <v>108</v>
      </c>
      <c r="E79" s="4">
        <v>30</v>
      </c>
      <c r="F79" s="4">
        <v>0</v>
      </c>
      <c r="G79" s="4">
        <v>2</v>
      </c>
      <c r="H79" s="4">
        <v>8</v>
      </c>
      <c r="I79" s="4">
        <v>20</v>
      </c>
      <c r="J79" s="4">
        <f>I79/31*100</f>
        <v>64.516129032258064</v>
      </c>
      <c r="K79" s="4"/>
    </row>
    <row r="80" spans="1:11" ht="22.5" customHeight="1">
      <c r="A80" s="120"/>
      <c r="B80" s="125"/>
      <c r="C80" s="120"/>
      <c r="D80" s="12" t="s">
        <v>109</v>
      </c>
      <c r="E80" s="4">
        <v>30</v>
      </c>
      <c r="F80" s="4">
        <v>0</v>
      </c>
      <c r="G80" s="4">
        <v>3</v>
      </c>
      <c r="H80" s="4">
        <v>4</v>
      </c>
      <c r="I80" s="4">
        <v>23</v>
      </c>
      <c r="J80" s="4">
        <f>I80/31*100</f>
        <v>74.193548387096769</v>
      </c>
      <c r="K80" s="4"/>
    </row>
    <row r="81" spans="1:11" ht="26.25" customHeight="1">
      <c r="A81" s="78">
        <v>35</v>
      </c>
      <c r="B81" s="4" t="s">
        <v>110</v>
      </c>
      <c r="C81" s="78">
        <v>1</v>
      </c>
      <c r="D81" s="9" t="s">
        <v>111</v>
      </c>
      <c r="E81" s="4">
        <v>30</v>
      </c>
      <c r="F81" s="4">
        <v>0</v>
      </c>
      <c r="G81" s="4">
        <v>9</v>
      </c>
      <c r="H81" s="4">
        <v>3</v>
      </c>
      <c r="I81" s="4">
        <v>18</v>
      </c>
      <c r="J81" s="4">
        <f>I81/31*100</f>
        <v>58.064516129032263</v>
      </c>
      <c r="K81" s="4"/>
    </row>
    <row r="82" spans="1:11" ht="24" customHeight="1">
      <c r="A82" s="78">
        <v>36</v>
      </c>
      <c r="B82" s="4" t="s">
        <v>112</v>
      </c>
      <c r="C82" s="78">
        <v>1</v>
      </c>
      <c r="D82" s="3" t="s">
        <v>113</v>
      </c>
      <c r="E82" s="4">
        <v>30</v>
      </c>
      <c r="F82" s="4">
        <v>0</v>
      </c>
      <c r="G82" s="4">
        <v>4</v>
      </c>
      <c r="H82" s="4">
        <v>5</v>
      </c>
      <c r="I82" s="4">
        <v>21</v>
      </c>
      <c r="J82" s="4">
        <f>I82/31*100</f>
        <v>67.741935483870961</v>
      </c>
      <c r="K82" s="4"/>
    </row>
    <row r="83" spans="1:11" ht="23.25" customHeight="1">
      <c r="A83" s="78">
        <v>37</v>
      </c>
      <c r="B83" s="4" t="s">
        <v>114</v>
      </c>
      <c r="C83" s="78">
        <v>1</v>
      </c>
      <c r="D83" s="3" t="s">
        <v>115</v>
      </c>
      <c r="E83" s="4">
        <v>30</v>
      </c>
      <c r="F83" s="4"/>
      <c r="G83" s="4"/>
      <c r="H83" s="4"/>
      <c r="I83" s="4"/>
      <c r="J83" s="4"/>
      <c r="K83" s="4"/>
    </row>
    <row r="84" spans="1:11" ht="23.25" customHeight="1">
      <c r="A84" s="78">
        <v>38</v>
      </c>
      <c r="B84" s="4" t="s">
        <v>116</v>
      </c>
      <c r="C84" s="78">
        <v>1</v>
      </c>
      <c r="D84" s="13" t="s">
        <v>117</v>
      </c>
      <c r="E84" s="4">
        <v>30</v>
      </c>
      <c r="F84" s="4">
        <v>0</v>
      </c>
      <c r="G84" s="4">
        <v>1</v>
      </c>
      <c r="H84" s="4">
        <v>4</v>
      </c>
      <c r="I84" s="4">
        <v>25</v>
      </c>
      <c r="J84" s="4">
        <f t="shared" ref="J84:J101" si="4">I84/31*100</f>
        <v>80.645161290322577</v>
      </c>
      <c r="K84" s="4"/>
    </row>
    <row r="85" spans="1:11" ht="30">
      <c r="A85" s="78">
        <v>39</v>
      </c>
      <c r="B85" s="4" t="s">
        <v>118</v>
      </c>
      <c r="C85" s="78">
        <v>1</v>
      </c>
      <c r="D85" s="13" t="s">
        <v>119</v>
      </c>
      <c r="E85" s="4">
        <v>30</v>
      </c>
      <c r="F85" s="4">
        <v>0</v>
      </c>
      <c r="G85" s="4">
        <v>5</v>
      </c>
      <c r="H85" s="4">
        <v>7</v>
      </c>
      <c r="I85" s="4">
        <v>18</v>
      </c>
      <c r="J85" s="4">
        <f t="shared" si="4"/>
        <v>58.064516129032263</v>
      </c>
      <c r="K85" s="4"/>
    </row>
    <row r="86" spans="1:11" ht="30">
      <c r="A86" s="78">
        <v>40</v>
      </c>
      <c r="B86" s="76" t="s">
        <v>120</v>
      </c>
      <c r="C86" s="78">
        <v>1</v>
      </c>
      <c r="D86" s="3" t="s">
        <v>121</v>
      </c>
      <c r="E86" s="4">
        <v>30</v>
      </c>
      <c r="F86" s="4">
        <v>0</v>
      </c>
      <c r="G86" s="4">
        <v>0</v>
      </c>
      <c r="H86" s="4">
        <v>8</v>
      </c>
      <c r="I86" s="4">
        <v>22</v>
      </c>
      <c r="J86" s="4">
        <f t="shared" si="4"/>
        <v>70.967741935483872</v>
      </c>
      <c r="K86" s="4"/>
    </row>
    <row r="87" spans="1:11" ht="30">
      <c r="A87" s="78">
        <v>41</v>
      </c>
      <c r="B87" s="76" t="s">
        <v>122</v>
      </c>
      <c r="C87" s="78">
        <v>1</v>
      </c>
      <c r="D87" s="3" t="s">
        <v>123</v>
      </c>
      <c r="E87" s="4">
        <v>30</v>
      </c>
      <c r="F87" s="4"/>
      <c r="G87" s="4">
        <v>1</v>
      </c>
      <c r="H87" s="4">
        <v>5</v>
      </c>
      <c r="I87" s="4">
        <v>24</v>
      </c>
      <c r="J87" s="4">
        <f t="shared" si="4"/>
        <v>77.41935483870968</v>
      </c>
      <c r="K87" s="4"/>
    </row>
    <row r="88" spans="1:11" ht="30.75" customHeight="1">
      <c r="A88" s="78">
        <v>42</v>
      </c>
      <c r="B88" s="13" t="s">
        <v>124</v>
      </c>
      <c r="C88" s="78">
        <v>1</v>
      </c>
      <c r="D88" s="12" t="s">
        <v>125</v>
      </c>
      <c r="E88" s="4">
        <v>30</v>
      </c>
      <c r="F88" s="4">
        <v>0</v>
      </c>
      <c r="G88" s="4">
        <v>4</v>
      </c>
      <c r="H88" s="4">
        <v>7</v>
      </c>
      <c r="I88" s="4">
        <v>19</v>
      </c>
      <c r="J88" s="4">
        <f t="shared" si="4"/>
        <v>61.29032258064516</v>
      </c>
      <c r="K88" s="4"/>
    </row>
    <row r="89" spans="1:11" ht="45">
      <c r="A89" s="118">
        <v>43</v>
      </c>
      <c r="B89" s="118" t="s">
        <v>126</v>
      </c>
      <c r="C89" s="118">
        <v>3</v>
      </c>
      <c r="D89" s="5" t="s">
        <v>216</v>
      </c>
      <c r="E89" s="4">
        <v>30</v>
      </c>
      <c r="F89" s="4">
        <v>0</v>
      </c>
      <c r="G89" s="4">
        <v>1</v>
      </c>
      <c r="H89" s="4">
        <v>1</v>
      </c>
      <c r="I89" s="4">
        <v>28</v>
      </c>
      <c r="J89" s="4">
        <f t="shared" si="4"/>
        <v>90.322580645161281</v>
      </c>
      <c r="K89" s="4"/>
    </row>
    <row r="90" spans="1:11" ht="30">
      <c r="A90" s="119"/>
      <c r="B90" s="119"/>
      <c r="C90" s="119"/>
      <c r="D90" s="5" t="s">
        <v>156</v>
      </c>
      <c r="E90" s="4">
        <v>30</v>
      </c>
      <c r="F90" s="4">
        <v>0</v>
      </c>
      <c r="G90" s="4">
        <v>1</v>
      </c>
      <c r="H90" s="4">
        <v>5</v>
      </c>
      <c r="I90" s="4">
        <v>24</v>
      </c>
      <c r="J90" s="4">
        <f t="shared" si="4"/>
        <v>77.41935483870968</v>
      </c>
      <c r="K90" s="4"/>
    </row>
    <row r="91" spans="1:11">
      <c r="A91" s="120"/>
      <c r="B91" s="120"/>
      <c r="C91" s="120"/>
      <c r="D91" s="5" t="s">
        <v>217</v>
      </c>
      <c r="E91" s="4">
        <v>30</v>
      </c>
      <c r="F91" s="4">
        <v>0</v>
      </c>
      <c r="G91" s="4">
        <v>0</v>
      </c>
      <c r="H91" s="4">
        <v>4</v>
      </c>
      <c r="I91" s="4">
        <v>26</v>
      </c>
      <c r="J91" s="4">
        <f t="shared" si="4"/>
        <v>83.870967741935488</v>
      </c>
      <c r="K91" s="4"/>
    </row>
    <row r="92" spans="1:11" ht="20.25" customHeight="1">
      <c r="A92" s="78">
        <v>44</v>
      </c>
      <c r="B92" s="13" t="s">
        <v>129</v>
      </c>
      <c r="C92" s="77">
        <v>1</v>
      </c>
      <c r="D92" s="12" t="s">
        <v>130</v>
      </c>
      <c r="E92" s="4">
        <v>30</v>
      </c>
      <c r="F92" s="4">
        <v>0</v>
      </c>
      <c r="G92" s="4">
        <v>3</v>
      </c>
      <c r="H92" s="4">
        <v>9</v>
      </c>
      <c r="I92" s="4">
        <v>18</v>
      </c>
      <c r="J92" s="4">
        <f t="shared" si="4"/>
        <v>58.064516129032263</v>
      </c>
      <c r="K92" s="4"/>
    </row>
    <row r="93" spans="1:11" ht="21" customHeight="1">
      <c r="A93" s="78">
        <v>45</v>
      </c>
      <c r="B93" s="4" t="s">
        <v>131</v>
      </c>
      <c r="C93" s="78">
        <v>1</v>
      </c>
      <c r="D93" s="3" t="s">
        <v>132</v>
      </c>
      <c r="E93" s="4">
        <v>30</v>
      </c>
      <c r="F93" s="4">
        <v>0</v>
      </c>
      <c r="G93" s="4">
        <v>12</v>
      </c>
      <c r="H93" s="4">
        <v>3</v>
      </c>
      <c r="I93" s="4">
        <v>15</v>
      </c>
      <c r="J93" s="4">
        <f t="shared" si="4"/>
        <v>48.387096774193552</v>
      </c>
      <c r="K93" s="4"/>
    </row>
    <row r="94" spans="1:11" ht="19.5" customHeight="1">
      <c r="A94" s="78">
        <v>46</v>
      </c>
      <c r="B94" s="4" t="s">
        <v>133</v>
      </c>
      <c r="C94" s="77">
        <v>1</v>
      </c>
      <c r="D94" s="12" t="s">
        <v>167</v>
      </c>
      <c r="E94" s="4">
        <v>30</v>
      </c>
      <c r="F94" s="4">
        <v>0</v>
      </c>
      <c r="G94" s="4">
        <v>2</v>
      </c>
      <c r="H94" s="4">
        <v>6</v>
      </c>
      <c r="I94" s="4">
        <v>22</v>
      </c>
      <c r="J94" s="4">
        <f t="shared" si="4"/>
        <v>70.967741935483872</v>
      </c>
      <c r="K94" s="4"/>
    </row>
    <row r="95" spans="1:11" ht="30">
      <c r="A95" s="118">
        <v>47</v>
      </c>
      <c r="B95" s="118" t="s">
        <v>135</v>
      </c>
      <c r="C95" s="118">
        <v>3</v>
      </c>
      <c r="D95" s="12" t="s">
        <v>136</v>
      </c>
      <c r="E95" s="4">
        <v>30</v>
      </c>
      <c r="F95" s="4">
        <v>0</v>
      </c>
      <c r="G95" s="4">
        <v>1</v>
      </c>
      <c r="H95" s="4">
        <v>9</v>
      </c>
      <c r="I95" s="4">
        <v>20</v>
      </c>
      <c r="J95" s="4">
        <f t="shared" si="4"/>
        <v>64.516129032258064</v>
      </c>
      <c r="K95" s="4"/>
    </row>
    <row r="96" spans="1:11" ht="25.5" customHeight="1">
      <c r="A96" s="119"/>
      <c r="B96" s="119"/>
      <c r="C96" s="119"/>
      <c r="D96" s="12" t="s">
        <v>137</v>
      </c>
      <c r="E96" s="4">
        <v>30</v>
      </c>
      <c r="F96" s="4">
        <v>0</v>
      </c>
      <c r="G96" s="4">
        <v>3</v>
      </c>
      <c r="H96" s="4">
        <v>5</v>
      </c>
      <c r="I96" s="4">
        <v>22</v>
      </c>
      <c r="J96" s="4">
        <f t="shared" si="4"/>
        <v>70.967741935483872</v>
      </c>
      <c r="K96" s="4"/>
    </row>
    <row r="97" spans="1:11">
      <c r="A97" s="120"/>
      <c r="B97" s="120"/>
      <c r="C97" s="120"/>
      <c r="D97" s="12" t="s">
        <v>138</v>
      </c>
      <c r="E97" s="4">
        <v>30</v>
      </c>
      <c r="F97" s="4">
        <v>0</v>
      </c>
      <c r="G97" s="4">
        <v>2</v>
      </c>
      <c r="H97" s="4">
        <v>9</v>
      </c>
      <c r="I97" s="4">
        <v>19</v>
      </c>
      <c r="J97" s="4">
        <f t="shared" si="4"/>
        <v>61.29032258064516</v>
      </c>
      <c r="K97" s="4"/>
    </row>
    <row r="98" spans="1:11" ht="21.75" customHeight="1">
      <c r="A98" s="118">
        <v>48</v>
      </c>
      <c r="B98" s="118" t="s">
        <v>139</v>
      </c>
      <c r="C98" s="118">
        <v>4</v>
      </c>
      <c r="D98" s="12" t="s">
        <v>140</v>
      </c>
      <c r="E98" s="4">
        <v>30</v>
      </c>
      <c r="F98" s="4">
        <v>0</v>
      </c>
      <c r="G98" s="4">
        <v>6</v>
      </c>
      <c r="H98" s="4">
        <v>6</v>
      </c>
      <c r="I98" s="4">
        <v>18</v>
      </c>
      <c r="J98" s="4">
        <f t="shared" si="4"/>
        <v>58.064516129032263</v>
      </c>
      <c r="K98" s="4"/>
    </row>
    <row r="99" spans="1:11">
      <c r="A99" s="119"/>
      <c r="B99" s="119"/>
      <c r="C99" s="119"/>
      <c r="D99" s="12" t="s">
        <v>141</v>
      </c>
      <c r="E99" s="4">
        <v>30</v>
      </c>
      <c r="F99" s="4">
        <v>0</v>
      </c>
      <c r="G99" s="4">
        <v>5</v>
      </c>
      <c r="H99" s="4">
        <v>6</v>
      </c>
      <c r="I99" s="4">
        <v>19</v>
      </c>
      <c r="J99" s="4">
        <f t="shared" si="4"/>
        <v>61.29032258064516</v>
      </c>
      <c r="K99" s="4"/>
    </row>
    <row r="100" spans="1:11" ht="19.5" customHeight="1">
      <c r="A100" s="119"/>
      <c r="B100" s="119"/>
      <c r="C100" s="119"/>
      <c r="D100" s="12" t="s">
        <v>142</v>
      </c>
      <c r="E100" s="4">
        <v>30</v>
      </c>
      <c r="F100" s="4">
        <v>0</v>
      </c>
      <c r="G100" s="4">
        <v>3</v>
      </c>
      <c r="H100" s="4">
        <v>4</v>
      </c>
      <c r="I100" s="4">
        <v>23</v>
      </c>
      <c r="J100" s="4">
        <f t="shared" si="4"/>
        <v>74.193548387096769</v>
      </c>
      <c r="K100" s="4"/>
    </row>
    <row r="101" spans="1:11" ht="21.75" customHeight="1">
      <c r="A101" s="120"/>
      <c r="B101" s="120"/>
      <c r="C101" s="120"/>
      <c r="D101" s="12" t="s">
        <v>157</v>
      </c>
      <c r="E101" s="4">
        <v>30</v>
      </c>
      <c r="F101" s="4">
        <v>0</v>
      </c>
      <c r="G101" s="4">
        <v>3</v>
      </c>
      <c r="H101" s="4">
        <v>5</v>
      </c>
      <c r="I101" s="4">
        <v>22</v>
      </c>
      <c r="J101" s="4">
        <f t="shared" si="4"/>
        <v>70.967741935483872</v>
      </c>
      <c r="K101" s="4"/>
    </row>
  </sheetData>
  <mergeCells count="52"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A22:A33"/>
    <mergeCell ref="B22:B33"/>
    <mergeCell ref="C22:C33"/>
    <mergeCell ref="A6:A7"/>
    <mergeCell ref="B6:B7"/>
    <mergeCell ref="C6:C7"/>
    <mergeCell ref="A8:A16"/>
    <mergeCell ref="B8:B16"/>
    <mergeCell ref="C8:C16"/>
    <mergeCell ref="A17:A18"/>
    <mergeCell ref="C17:C18"/>
    <mergeCell ref="A20:A21"/>
    <mergeCell ref="B20:B21"/>
    <mergeCell ref="C20:C21"/>
    <mergeCell ref="A34:A39"/>
    <mergeCell ref="B34:B39"/>
    <mergeCell ref="C34:C39"/>
    <mergeCell ref="A40:A41"/>
    <mergeCell ref="B40:B41"/>
    <mergeCell ref="C40:C41"/>
    <mergeCell ref="A42:A43"/>
    <mergeCell ref="B42:B43"/>
    <mergeCell ref="C42:C43"/>
    <mergeCell ref="A45:A46"/>
    <mergeCell ref="B45:B46"/>
    <mergeCell ref="C45:C46"/>
    <mergeCell ref="B48:B49"/>
    <mergeCell ref="A64:A74"/>
    <mergeCell ref="B64:B74"/>
    <mergeCell ref="C64:C74"/>
    <mergeCell ref="A79:A80"/>
    <mergeCell ref="B79:B80"/>
    <mergeCell ref="C79:C80"/>
    <mergeCell ref="A98:A101"/>
    <mergeCell ref="B98:B101"/>
    <mergeCell ref="C98:C101"/>
    <mergeCell ref="A89:A91"/>
    <mergeCell ref="B89:B91"/>
    <mergeCell ref="C89:C91"/>
    <mergeCell ref="A95:A97"/>
    <mergeCell ref="B95:B97"/>
    <mergeCell ref="C95:C9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51"/>
  <sheetViews>
    <sheetView topLeftCell="A159" workbookViewId="0">
      <selection activeCell="H192" sqref="H192"/>
    </sheetView>
  </sheetViews>
  <sheetFormatPr defaultRowHeight="15"/>
  <cols>
    <col min="1" max="1" width="8" customWidth="1"/>
    <col min="2" max="2" width="31.85546875" customWidth="1"/>
    <col min="3" max="3" width="6.5703125" customWidth="1"/>
    <col min="4" max="4" width="44.42578125" customWidth="1"/>
    <col min="7" max="7" width="9.7109375" customWidth="1"/>
  </cols>
  <sheetData>
    <row r="1" spans="1:11" ht="23.25">
      <c r="A1" s="128" t="s">
        <v>232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0.25" customHeight="1">
      <c r="A2" s="130" t="s">
        <v>0</v>
      </c>
      <c r="B2" s="130" t="s">
        <v>1</v>
      </c>
      <c r="C2" s="132" t="s">
        <v>2</v>
      </c>
      <c r="D2" s="132" t="s">
        <v>3</v>
      </c>
      <c r="E2" s="130" t="s">
        <v>180</v>
      </c>
      <c r="F2" s="134" t="s">
        <v>4</v>
      </c>
      <c r="G2" s="135"/>
      <c r="H2" s="136"/>
      <c r="I2" s="130" t="s">
        <v>5</v>
      </c>
      <c r="J2" s="132" t="s">
        <v>6</v>
      </c>
      <c r="K2" s="132" t="s">
        <v>7</v>
      </c>
    </row>
    <row r="3" spans="1:11" ht="27.75" customHeight="1">
      <c r="A3" s="131"/>
      <c r="B3" s="131"/>
      <c r="C3" s="133"/>
      <c r="D3" s="133"/>
      <c r="E3" s="131"/>
      <c r="F3" s="1"/>
      <c r="G3" s="1" t="s">
        <v>8</v>
      </c>
      <c r="H3" s="1" t="s">
        <v>9</v>
      </c>
      <c r="I3" s="131"/>
      <c r="J3" s="133"/>
      <c r="K3" s="133"/>
    </row>
    <row r="4" spans="1:11" ht="30">
      <c r="A4" s="81">
        <v>1</v>
      </c>
      <c r="B4" s="79" t="s">
        <v>10</v>
      </c>
      <c r="C4" s="81">
        <v>1</v>
      </c>
      <c r="D4" s="3" t="s">
        <v>11</v>
      </c>
      <c r="E4" s="4">
        <v>31</v>
      </c>
      <c r="F4" s="4">
        <v>0</v>
      </c>
      <c r="G4" s="4">
        <v>2</v>
      </c>
      <c r="H4" s="4">
        <v>7</v>
      </c>
      <c r="I4" s="4">
        <v>22</v>
      </c>
      <c r="J4" s="4">
        <f t="shared" ref="J4:J19" si="0">I4/31*100</f>
        <v>70.967741935483872</v>
      </c>
      <c r="K4" s="4"/>
    </row>
    <row r="5" spans="1:11">
      <c r="A5" s="81">
        <v>2</v>
      </c>
      <c r="B5" s="79" t="s">
        <v>12</v>
      </c>
      <c r="C5" s="81">
        <v>1</v>
      </c>
      <c r="D5" s="3" t="s">
        <v>13</v>
      </c>
      <c r="E5" s="4">
        <v>31</v>
      </c>
      <c r="F5" s="4">
        <v>0</v>
      </c>
      <c r="G5" s="4">
        <v>1</v>
      </c>
      <c r="H5" s="4">
        <v>5</v>
      </c>
      <c r="I5" s="4">
        <v>25</v>
      </c>
      <c r="J5" s="4">
        <f t="shared" si="0"/>
        <v>80.645161290322577</v>
      </c>
      <c r="K5" s="4"/>
    </row>
    <row r="6" spans="1:11" ht="21" customHeight="1">
      <c r="A6" s="118">
        <v>3</v>
      </c>
      <c r="B6" s="121" t="s">
        <v>14</v>
      </c>
      <c r="C6" s="118">
        <v>2</v>
      </c>
      <c r="D6" s="5" t="s">
        <v>226</v>
      </c>
      <c r="E6" s="4">
        <v>31</v>
      </c>
      <c r="F6" s="4">
        <v>0</v>
      </c>
      <c r="G6" s="4">
        <v>13</v>
      </c>
      <c r="H6" s="4">
        <v>4</v>
      </c>
      <c r="I6" s="4">
        <v>14</v>
      </c>
      <c r="J6" s="4">
        <f t="shared" si="0"/>
        <v>45.161290322580641</v>
      </c>
      <c r="K6" s="4"/>
    </row>
    <row r="7" spans="1:11" ht="22.5" customHeight="1">
      <c r="A7" s="120"/>
      <c r="B7" s="123"/>
      <c r="C7" s="120"/>
      <c r="D7" s="5" t="s">
        <v>148</v>
      </c>
      <c r="E7" s="4">
        <v>31</v>
      </c>
      <c r="F7" s="4">
        <v>0</v>
      </c>
      <c r="G7" s="4">
        <v>14</v>
      </c>
      <c r="H7" s="4">
        <v>4</v>
      </c>
      <c r="I7" s="4">
        <v>12</v>
      </c>
      <c r="J7" s="4">
        <f t="shared" si="0"/>
        <v>38.70967741935484</v>
      </c>
      <c r="K7" s="4"/>
    </row>
    <row r="8" spans="1:11" ht="32.25" customHeight="1">
      <c r="A8" s="118">
        <v>4</v>
      </c>
      <c r="B8" s="121" t="s">
        <v>15</v>
      </c>
      <c r="C8" s="118">
        <v>9</v>
      </c>
      <c r="D8" s="7" t="s">
        <v>16</v>
      </c>
      <c r="E8" s="4">
        <v>31</v>
      </c>
      <c r="F8" s="4">
        <v>0</v>
      </c>
      <c r="G8" s="4">
        <v>1</v>
      </c>
      <c r="H8" s="4">
        <v>6</v>
      </c>
      <c r="I8" s="4">
        <v>24</v>
      </c>
      <c r="J8" s="4">
        <f t="shared" si="0"/>
        <v>77.41935483870968</v>
      </c>
      <c r="K8" s="4"/>
    </row>
    <row r="9" spans="1:11" ht="30.75" customHeight="1">
      <c r="A9" s="119"/>
      <c r="B9" s="122"/>
      <c r="C9" s="119"/>
      <c r="D9" s="7" t="s">
        <v>17</v>
      </c>
      <c r="E9" s="4">
        <v>31</v>
      </c>
      <c r="F9" s="4">
        <v>0</v>
      </c>
      <c r="G9" s="4">
        <v>0</v>
      </c>
      <c r="H9" s="4">
        <v>6</v>
      </c>
      <c r="I9" s="4">
        <v>25</v>
      </c>
      <c r="J9" s="4">
        <f t="shared" si="0"/>
        <v>80.645161290322577</v>
      </c>
      <c r="K9" s="4"/>
    </row>
    <row r="10" spans="1:11" ht="15.75" customHeight="1">
      <c r="A10" s="119"/>
      <c r="B10" s="122"/>
      <c r="C10" s="119"/>
      <c r="D10" s="7" t="s">
        <v>18</v>
      </c>
      <c r="E10" s="4">
        <v>31</v>
      </c>
      <c r="F10" s="4">
        <v>0</v>
      </c>
      <c r="G10" s="4">
        <v>1</v>
      </c>
      <c r="H10" s="4">
        <v>7</v>
      </c>
      <c r="I10" s="4">
        <v>23</v>
      </c>
      <c r="J10" s="4">
        <f t="shared" si="0"/>
        <v>74.193548387096769</v>
      </c>
      <c r="K10" s="4"/>
    </row>
    <row r="11" spans="1:11" ht="18.75" customHeight="1">
      <c r="A11" s="119"/>
      <c r="B11" s="122"/>
      <c r="C11" s="119"/>
      <c r="D11" s="7" t="s">
        <v>149</v>
      </c>
      <c r="E11" s="4">
        <v>31</v>
      </c>
      <c r="F11" s="4">
        <v>0</v>
      </c>
      <c r="G11" s="4">
        <v>0</v>
      </c>
      <c r="H11" s="4">
        <v>6</v>
      </c>
      <c r="I11" s="4">
        <v>25</v>
      </c>
      <c r="J11" s="4">
        <f t="shared" si="0"/>
        <v>80.645161290322577</v>
      </c>
      <c r="K11" s="4"/>
    </row>
    <row r="12" spans="1:11" ht="34.5" customHeight="1">
      <c r="A12" s="119"/>
      <c r="B12" s="122"/>
      <c r="C12" s="119"/>
      <c r="D12" s="7" t="s">
        <v>19</v>
      </c>
      <c r="E12" s="4">
        <v>31</v>
      </c>
      <c r="F12" s="4">
        <v>0</v>
      </c>
      <c r="G12" s="4">
        <v>2</v>
      </c>
      <c r="H12" s="4">
        <v>5</v>
      </c>
      <c r="I12" s="4">
        <v>24</v>
      </c>
      <c r="J12" s="4">
        <f t="shared" si="0"/>
        <v>77.41935483870968</v>
      </c>
      <c r="K12" s="4"/>
    </row>
    <row r="13" spans="1:11" ht="21.75" customHeight="1">
      <c r="A13" s="119"/>
      <c r="B13" s="122"/>
      <c r="C13" s="119"/>
      <c r="D13" s="7" t="s">
        <v>150</v>
      </c>
      <c r="E13" s="4">
        <v>31</v>
      </c>
      <c r="F13" s="4">
        <v>0</v>
      </c>
      <c r="G13" s="4">
        <v>4</v>
      </c>
      <c r="H13" s="4">
        <v>6</v>
      </c>
      <c r="I13" s="4">
        <v>21</v>
      </c>
      <c r="J13" s="4">
        <f t="shared" si="0"/>
        <v>67.741935483870961</v>
      </c>
      <c r="K13" s="4"/>
    </row>
    <row r="14" spans="1:11" ht="18.75" customHeight="1">
      <c r="A14" s="119"/>
      <c r="B14" s="122"/>
      <c r="C14" s="119"/>
      <c r="D14" s="75" t="s">
        <v>144</v>
      </c>
      <c r="E14" s="4">
        <v>31</v>
      </c>
      <c r="F14" s="4">
        <v>0</v>
      </c>
      <c r="G14" s="4">
        <v>0</v>
      </c>
      <c r="H14" s="4">
        <v>4</v>
      </c>
      <c r="I14" s="4">
        <v>27</v>
      </c>
      <c r="J14" s="4">
        <f t="shared" si="0"/>
        <v>87.096774193548384</v>
      </c>
      <c r="K14" s="4"/>
    </row>
    <row r="15" spans="1:11" ht="21.75" customHeight="1">
      <c r="A15" s="119"/>
      <c r="B15" s="122"/>
      <c r="C15" s="119"/>
      <c r="D15" s="75" t="s">
        <v>143</v>
      </c>
      <c r="E15" s="4">
        <v>31</v>
      </c>
      <c r="F15" s="4">
        <v>0</v>
      </c>
      <c r="G15" s="4">
        <v>0</v>
      </c>
      <c r="H15" s="4">
        <v>6</v>
      </c>
      <c r="I15" s="4">
        <v>25</v>
      </c>
      <c r="J15" s="4">
        <f t="shared" si="0"/>
        <v>80.645161290322577</v>
      </c>
      <c r="K15" s="4"/>
    </row>
    <row r="16" spans="1:11" ht="19.5" customHeight="1">
      <c r="A16" s="120"/>
      <c r="B16" s="123"/>
      <c r="C16" s="120"/>
      <c r="D16" s="75" t="s">
        <v>145</v>
      </c>
      <c r="E16" s="4">
        <v>31</v>
      </c>
      <c r="F16" s="4">
        <v>0</v>
      </c>
      <c r="G16" s="4">
        <v>0</v>
      </c>
      <c r="H16" s="4">
        <v>6</v>
      </c>
      <c r="I16" s="4">
        <v>25</v>
      </c>
      <c r="J16" s="4">
        <f t="shared" si="0"/>
        <v>80.645161290322577</v>
      </c>
      <c r="K16" s="4"/>
    </row>
    <row r="17" spans="1:11" ht="30">
      <c r="A17" s="118">
        <v>5</v>
      </c>
      <c r="B17" s="79" t="s">
        <v>20</v>
      </c>
      <c r="C17" s="118">
        <v>2</v>
      </c>
      <c r="D17" s="5" t="s">
        <v>21</v>
      </c>
      <c r="E17" s="4">
        <v>31</v>
      </c>
      <c r="F17" s="4">
        <v>0</v>
      </c>
      <c r="G17" s="4">
        <v>0</v>
      </c>
      <c r="H17" s="4">
        <v>6</v>
      </c>
      <c r="I17" s="4">
        <v>25</v>
      </c>
      <c r="J17" s="4">
        <f t="shared" si="0"/>
        <v>80.645161290322577</v>
      </c>
      <c r="K17" s="4"/>
    </row>
    <row r="18" spans="1:11" ht="19.5" customHeight="1">
      <c r="A18" s="120"/>
      <c r="B18" s="79"/>
      <c r="C18" s="120"/>
      <c r="D18" s="5" t="s">
        <v>22</v>
      </c>
      <c r="E18" s="4">
        <v>31</v>
      </c>
      <c r="F18" s="4">
        <v>0</v>
      </c>
      <c r="G18" s="4">
        <v>0</v>
      </c>
      <c r="H18" s="4">
        <v>7</v>
      </c>
      <c r="I18" s="4">
        <v>24</v>
      </c>
      <c r="J18" s="4">
        <f t="shared" si="0"/>
        <v>77.41935483870968</v>
      </c>
      <c r="K18" s="4"/>
    </row>
    <row r="19" spans="1:11" ht="20.25" customHeight="1">
      <c r="A19" s="81">
        <v>6</v>
      </c>
      <c r="B19" s="79" t="s">
        <v>23</v>
      </c>
      <c r="C19" s="81">
        <v>1</v>
      </c>
      <c r="D19" s="9" t="s">
        <v>24</v>
      </c>
      <c r="E19" s="4">
        <v>31</v>
      </c>
      <c r="F19" s="4">
        <v>0</v>
      </c>
      <c r="G19" s="4">
        <v>0</v>
      </c>
      <c r="H19" s="4">
        <v>7</v>
      </c>
      <c r="I19" s="4">
        <v>24</v>
      </c>
      <c r="J19" s="4">
        <f t="shared" si="0"/>
        <v>77.41935483870968</v>
      </c>
      <c r="K19" s="4"/>
    </row>
    <row r="20" spans="1:11">
      <c r="A20" s="118">
        <v>7</v>
      </c>
      <c r="B20" s="121" t="s">
        <v>25</v>
      </c>
      <c r="C20" s="118">
        <v>2</v>
      </c>
      <c r="D20" s="10" t="s">
        <v>26</v>
      </c>
      <c r="E20" s="4">
        <v>31</v>
      </c>
      <c r="F20" s="4">
        <v>0</v>
      </c>
      <c r="G20" s="4">
        <v>3</v>
      </c>
      <c r="H20" s="4">
        <v>3</v>
      </c>
      <c r="I20" s="4">
        <v>25</v>
      </c>
      <c r="J20" s="4">
        <f>I20/30*100</f>
        <v>83.333333333333343</v>
      </c>
      <c r="K20" s="4"/>
    </row>
    <row r="21" spans="1:11">
      <c r="A21" s="120"/>
      <c r="B21" s="123"/>
      <c r="C21" s="120"/>
      <c r="D21" s="10" t="s">
        <v>27</v>
      </c>
      <c r="E21" s="4">
        <v>31</v>
      </c>
      <c r="F21" s="4">
        <v>0</v>
      </c>
      <c r="G21" s="4">
        <v>0</v>
      </c>
      <c r="H21" s="4">
        <v>5</v>
      </c>
      <c r="I21" s="4">
        <v>26</v>
      </c>
      <c r="J21" s="4">
        <f>I21/31*100</f>
        <v>83.870967741935488</v>
      </c>
      <c r="K21" s="4"/>
    </row>
    <row r="22" spans="1:11">
      <c r="A22" s="118">
        <v>8</v>
      </c>
      <c r="B22" s="126" t="s">
        <v>28</v>
      </c>
      <c r="C22" s="127">
        <v>12</v>
      </c>
      <c r="D22" s="3" t="s">
        <v>29</v>
      </c>
      <c r="E22" s="4">
        <v>31</v>
      </c>
      <c r="F22" s="4">
        <v>0</v>
      </c>
      <c r="G22" s="4">
        <v>1</v>
      </c>
      <c r="H22" s="4">
        <v>1</v>
      </c>
      <c r="I22" s="4">
        <v>29</v>
      </c>
      <c r="J22" s="4">
        <f>I22/30*100</f>
        <v>96.666666666666671</v>
      </c>
      <c r="K22" s="4"/>
    </row>
    <row r="23" spans="1:11">
      <c r="A23" s="119"/>
      <c r="B23" s="126"/>
      <c r="C23" s="127"/>
      <c r="D23" s="3" t="s">
        <v>30</v>
      </c>
      <c r="E23" s="4">
        <v>31</v>
      </c>
      <c r="F23" s="4">
        <v>0</v>
      </c>
      <c r="G23" s="4">
        <v>1</v>
      </c>
      <c r="H23" s="4">
        <v>4</v>
      </c>
      <c r="I23" s="4">
        <v>26</v>
      </c>
      <c r="J23" s="4">
        <f>I23/31*100</f>
        <v>83.870967741935488</v>
      </c>
      <c r="K23" s="4"/>
    </row>
    <row r="24" spans="1:11">
      <c r="A24" s="119"/>
      <c r="B24" s="126"/>
      <c r="C24" s="127"/>
      <c r="D24" s="3" t="s">
        <v>230</v>
      </c>
      <c r="E24" s="4">
        <v>31</v>
      </c>
      <c r="F24" s="4">
        <v>0</v>
      </c>
      <c r="G24" s="4">
        <v>2</v>
      </c>
      <c r="H24" s="4">
        <v>3</v>
      </c>
      <c r="I24" s="4">
        <v>26</v>
      </c>
      <c r="J24" s="4">
        <f t="shared" ref="J24:J33" si="1">I24/30*100</f>
        <v>86.666666666666671</v>
      </c>
      <c r="K24" s="4"/>
    </row>
    <row r="25" spans="1:11">
      <c r="A25" s="119"/>
      <c r="B25" s="126"/>
      <c r="C25" s="127"/>
      <c r="D25" s="3" t="s">
        <v>31</v>
      </c>
      <c r="E25" s="4">
        <v>31</v>
      </c>
      <c r="F25" s="4">
        <v>0</v>
      </c>
      <c r="G25" s="4">
        <v>1</v>
      </c>
      <c r="H25" s="4">
        <v>4</v>
      </c>
      <c r="I25" s="4">
        <v>26</v>
      </c>
      <c r="J25" s="4">
        <f t="shared" si="1"/>
        <v>86.666666666666671</v>
      </c>
      <c r="K25" s="4"/>
    </row>
    <row r="26" spans="1:11">
      <c r="A26" s="119"/>
      <c r="B26" s="126"/>
      <c r="C26" s="127"/>
      <c r="D26" s="3" t="s">
        <v>32</v>
      </c>
      <c r="E26" s="4">
        <v>31</v>
      </c>
      <c r="F26" s="4">
        <v>0</v>
      </c>
      <c r="G26" s="4">
        <v>1</v>
      </c>
      <c r="H26" s="4">
        <v>3</v>
      </c>
      <c r="I26" s="4">
        <v>27</v>
      </c>
      <c r="J26" s="4">
        <f t="shared" si="1"/>
        <v>90</v>
      </c>
      <c r="K26" s="4"/>
    </row>
    <row r="27" spans="1:11">
      <c r="A27" s="119"/>
      <c r="B27" s="126"/>
      <c r="C27" s="127"/>
      <c r="D27" s="3" t="s">
        <v>33</v>
      </c>
      <c r="E27" s="4">
        <v>31</v>
      </c>
      <c r="F27" s="4">
        <v>0</v>
      </c>
      <c r="G27" s="4">
        <v>1</v>
      </c>
      <c r="H27" s="4">
        <v>4</v>
      </c>
      <c r="I27" s="4">
        <v>26</v>
      </c>
      <c r="J27" s="4">
        <f t="shared" si="1"/>
        <v>86.666666666666671</v>
      </c>
      <c r="K27" s="4"/>
    </row>
    <row r="28" spans="1:11">
      <c r="A28" s="119"/>
      <c r="B28" s="126"/>
      <c r="C28" s="127"/>
      <c r="D28" s="3" t="s">
        <v>153</v>
      </c>
      <c r="E28" s="4">
        <v>31</v>
      </c>
      <c r="F28" s="4">
        <v>0</v>
      </c>
      <c r="G28" s="4">
        <v>0</v>
      </c>
      <c r="H28" s="4">
        <v>4</v>
      </c>
      <c r="I28" s="4">
        <v>27</v>
      </c>
      <c r="J28" s="4">
        <f t="shared" si="1"/>
        <v>90</v>
      </c>
      <c r="K28" s="4"/>
    </row>
    <row r="29" spans="1:11">
      <c r="A29" s="119"/>
      <c r="B29" s="126"/>
      <c r="C29" s="127"/>
      <c r="D29" s="3" t="s">
        <v>222</v>
      </c>
      <c r="E29" s="4">
        <v>31</v>
      </c>
      <c r="F29" s="4">
        <v>0</v>
      </c>
      <c r="G29" s="4">
        <v>1</v>
      </c>
      <c r="H29" s="4">
        <v>3</v>
      </c>
      <c r="I29" s="4">
        <v>27</v>
      </c>
      <c r="J29" s="4">
        <f t="shared" si="1"/>
        <v>90</v>
      </c>
      <c r="K29" s="4"/>
    </row>
    <row r="30" spans="1:11">
      <c r="A30" s="119"/>
      <c r="B30" s="126"/>
      <c r="C30" s="127"/>
      <c r="D30" s="3" t="s">
        <v>231</v>
      </c>
      <c r="E30" s="4">
        <v>31</v>
      </c>
      <c r="F30" s="4">
        <v>0</v>
      </c>
      <c r="G30" s="4">
        <v>0</v>
      </c>
      <c r="H30" s="4">
        <v>4</v>
      </c>
      <c r="I30" s="4">
        <v>27</v>
      </c>
      <c r="J30" s="4">
        <f t="shared" si="1"/>
        <v>90</v>
      </c>
      <c r="K30" s="4"/>
    </row>
    <row r="31" spans="1:11">
      <c r="A31" s="119"/>
      <c r="B31" s="126"/>
      <c r="C31" s="127"/>
      <c r="D31" s="3" t="s">
        <v>146</v>
      </c>
      <c r="E31" s="4">
        <v>31</v>
      </c>
      <c r="F31" s="4">
        <v>0</v>
      </c>
      <c r="G31" s="4">
        <v>29</v>
      </c>
      <c r="H31" s="4">
        <v>0</v>
      </c>
      <c r="I31" s="4">
        <v>2</v>
      </c>
      <c r="J31" s="4">
        <f t="shared" si="1"/>
        <v>6.666666666666667</v>
      </c>
      <c r="K31" s="4"/>
    </row>
    <row r="32" spans="1:11">
      <c r="A32" s="119"/>
      <c r="B32" s="126"/>
      <c r="C32" s="127"/>
      <c r="D32" s="3" t="s">
        <v>36</v>
      </c>
      <c r="E32" s="4">
        <v>31</v>
      </c>
      <c r="F32" s="4">
        <v>0</v>
      </c>
      <c r="G32" s="4">
        <v>1</v>
      </c>
      <c r="H32" s="4">
        <v>5</v>
      </c>
      <c r="I32" s="4">
        <v>25</v>
      </c>
      <c r="J32" s="4">
        <f t="shared" si="1"/>
        <v>83.333333333333343</v>
      </c>
      <c r="K32" s="4"/>
    </row>
    <row r="33" spans="1:11">
      <c r="A33" s="120"/>
      <c r="B33" s="126"/>
      <c r="C33" s="127"/>
      <c r="D33" s="3" t="s">
        <v>37</v>
      </c>
      <c r="E33" s="4">
        <v>31</v>
      </c>
      <c r="F33" s="4">
        <v>0</v>
      </c>
      <c r="G33" s="4">
        <v>1</v>
      </c>
      <c r="H33" s="4">
        <v>4</v>
      </c>
      <c r="I33" s="4">
        <v>26</v>
      </c>
      <c r="J33" s="4">
        <f t="shared" si="1"/>
        <v>86.666666666666671</v>
      </c>
      <c r="K33" s="4"/>
    </row>
    <row r="34" spans="1:11">
      <c r="A34" s="118">
        <v>9</v>
      </c>
      <c r="B34" s="118" t="s">
        <v>38</v>
      </c>
      <c r="C34" s="118">
        <v>6</v>
      </c>
      <c r="D34" s="12" t="s">
        <v>39</v>
      </c>
      <c r="E34" s="4">
        <v>31</v>
      </c>
      <c r="F34" s="4">
        <v>0</v>
      </c>
      <c r="G34" s="4">
        <v>5</v>
      </c>
      <c r="H34" s="4">
        <v>4</v>
      </c>
      <c r="I34" s="4">
        <v>22</v>
      </c>
      <c r="J34" s="4">
        <f t="shared" ref="J34:J60" si="2">I34/31*100</f>
        <v>70.967741935483872</v>
      </c>
      <c r="K34" s="4"/>
    </row>
    <row r="35" spans="1:11">
      <c r="A35" s="119"/>
      <c r="B35" s="119"/>
      <c r="C35" s="119"/>
      <c r="D35" s="12" t="s">
        <v>40</v>
      </c>
      <c r="E35" s="4">
        <v>31</v>
      </c>
      <c r="F35" s="4">
        <v>0</v>
      </c>
      <c r="G35" s="4">
        <v>5</v>
      </c>
      <c r="H35" s="4">
        <v>4</v>
      </c>
      <c r="I35" s="4">
        <v>22</v>
      </c>
      <c r="J35" s="4">
        <f t="shared" si="2"/>
        <v>70.967741935483872</v>
      </c>
      <c r="K35" s="4"/>
    </row>
    <row r="36" spans="1:11">
      <c r="A36" s="119"/>
      <c r="B36" s="119"/>
      <c r="C36" s="119"/>
      <c r="D36" s="12" t="s">
        <v>41</v>
      </c>
      <c r="E36" s="4">
        <v>31</v>
      </c>
      <c r="F36" s="4">
        <v>0</v>
      </c>
      <c r="G36" s="4">
        <v>7</v>
      </c>
      <c r="H36" s="4">
        <v>5</v>
      </c>
      <c r="I36" s="4">
        <v>19</v>
      </c>
      <c r="J36" s="4">
        <f t="shared" si="2"/>
        <v>61.29032258064516</v>
      </c>
      <c r="K36" s="4"/>
    </row>
    <row r="37" spans="1:11">
      <c r="A37" s="119"/>
      <c r="B37" s="119"/>
      <c r="C37" s="119"/>
      <c r="D37" s="12" t="s">
        <v>42</v>
      </c>
      <c r="E37" s="4">
        <v>31</v>
      </c>
      <c r="F37" s="4">
        <v>0</v>
      </c>
      <c r="G37" s="4">
        <v>5</v>
      </c>
      <c r="H37" s="4">
        <v>4</v>
      </c>
      <c r="I37" s="4">
        <v>22</v>
      </c>
      <c r="J37" s="4">
        <f t="shared" si="2"/>
        <v>70.967741935483872</v>
      </c>
      <c r="K37" s="4"/>
    </row>
    <row r="38" spans="1:11">
      <c r="A38" s="119"/>
      <c r="B38" s="119"/>
      <c r="C38" s="119"/>
      <c r="D38" s="12" t="s">
        <v>43</v>
      </c>
      <c r="E38" s="4">
        <v>31</v>
      </c>
      <c r="F38" s="4">
        <v>0</v>
      </c>
      <c r="G38" s="13">
        <v>13</v>
      </c>
      <c r="H38" s="4">
        <v>5</v>
      </c>
      <c r="I38" s="4">
        <v>13</v>
      </c>
      <c r="J38" s="4">
        <f t="shared" si="2"/>
        <v>41.935483870967744</v>
      </c>
      <c r="K38" s="4"/>
    </row>
    <row r="39" spans="1:11">
      <c r="A39" s="120"/>
      <c r="B39" s="120"/>
      <c r="C39" s="120"/>
      <c r="D39" s="12" t="s">
        <v>44</v>
      </c>
      <c r="E39" s="4">
        <v>31</v>
      </c>
      <c r="F39" s="4">
        <v>0</v>
      </c>
      <c r="G39" s="4">
        <v>0</v>
      </c>
      <c r="H39" s="4">
        <v>6</v>
      </c>
      <c r="I39" s="4">
        <v>25</v>
      </c>
      <c r="J39" s="4">
        <f t="shared" si="2"/>
        <v>80.645161290322577</v>
      </c>
      <c r="K39" s="4"/>
    </row>
    <row r="40" spans="1:11" ht="30">
      <c r="A40" s="118">
        <v>10</v>
      </c>
      <c r="B40" s="118" t="s">
        <v>45</v>
      </c>
      <c r="C40" s="118">
        <v>2</v>
      </c>
      <c r="D40" s="13" t="s">
        <v>46</v>
      </c>
      <c r="E40" s="4">
        <v>31</v>
      </c>
      <c r="F40" s="4">
        <v>0</v>
      </c>
      <c r="G40" s="4">
        <v>1</v>
      </c>
      <c r="H40" s="4">
        <v>4</v>
      </c>
      <c r="I40" s="4">
        <v>26</v>
      </c>
      <c r="J40" s="4">
        <f t="shared" si="2"/>
        <v>83.870967741935488</v>
      </c>
      <c r="K40" s="4"/>
    </row>
    <row r="41" spans="1:11" ht="21" customHeight="1">
      <c r="A41" s="120"/>
      <c r="B41" s="120"/>
      <c r="C41" s="120"/>
      <c r="D41" s="13" t="s">
        <v>47</v>
      </c>
      <c r="E41" s="4">
        <v>31</v>
      </c>
      <c r="F41" s="4">
        <v>0</v>
      </c>
      <c r="G41" s="4">
        <v>1</v>
      </c>
      <c r="H41" s="4">
        <v>4</v>
      </c>
      <c r="I41" s="4">
        <v>26</v>
      </c>
      <c r="J41" s="4">
        <f t="shared" si="2"/>
        <v>83.870967741935488</v>
      </c>
      <c r="K41" s="4"/>
    </row>
    <row r="42" spans="1:11" ht="31.5" customHeight="1">
      <c r="A42" s="118">
        <v>11</v>
      </c>
      <c r="B42" s="118" t="s">
        <v>48</v>
      </c>
      <c r="C42" s="118">
        <v>2</v>
      </c>
      <c r="D42" s="13" t="s">
        <v>49</v>
      </c>
      <c r="E42" s="4">
        <v>31</v>
      </c>
      <c r="F42" s="4">
        <v>0</v>
      </c>
      <c r="G42" s="4" t="s">
        <v>182</v>
      </c>
      <c r="H42" s="4">
        <v>0</v>
      </c>
      <c r="I42" s="4">
        <v>0</v>
      </c>
      <c r="J42" s="4">
        <f t="shared" si="2"/>
        <v>0</v>
      </c>
      <c r="K42" s="4"/>
    </row>
    <row r="43" spans="1:11" ht="18.75" customHeight="1">
      <c r="A43" s="120"/>
      <c r="B43" s="120"/>
      <c r="C43" s="120"/>
      <c r="D43" s="13" t="s">
        <v>50</v>
      </c>
      <c r="E43" s="4">
        <v>31</v>
      </c>
      <c r="F43" s="4">
        <v>0</v>
      </c>
      <c r="G43" s="4">
        <v>1</v>
      </c>
      <c r="H43" s="4">
        <v>5</v>
      </c>
      <c r="I43" s="4">
        <v>25</v>
      </c>
      <c r="J43" s="4">
        <f t="shared" si="2"/>
        <v>80.645161290322577</v>
      </c>
      <c r="K43" s="4"/>
    </row>
    <row r="44" spans="1:11" ht="18" customHeight="1">
      <c r="A44" s="81">
        <v>12</v>
      </c>
      <c r="B44" s="13" t="s">
        <v>51</v>
      </c>
      <c r="C44" s="80">
        <v>1</v>
      </c>
      <c r="D44" s="12" t="s">
        <v>52</v>
      </c>
      <c r="E44" s="4">
        <v>31</v>
      </c>
      <c r="F44" s="4">
        <v>0</v>
      </c>
      <c r="G44" s="4">
        <v>2</v>
      </c>
      <c r="H44" s="4">
        <v>4</v>
      </c>
      <c r="I44" s="4">
        <v>25</v>
      </c>
      <c r="J44" s="4">
        <f t="shared" si="2"/>
        <v>80.645161290322577</v>
      </c>
      <c r="K44" s="4"/>
    </row>
    <row r="45" spans="1:11" ht="30">
      <c r="A45" s="118">
        <v>13</v>
      </c>
      <c r="B45" s="124" t="s">
        <v>53</v>
      </c>
      <c r="C45" s="118">
        <v>2</v>
      </c>
      <c r="D45" s="12" t="s">
        <v>54</v>
      </c>
      <c r="E45" s="4">
        <v>31</v>
      </c>
      <c r="F45" s="4">
        <v>0</v>
      </c>
      <c r="G45" s="4">
        <v>1</v>
      </c>
      <c r="H45" s="4">
        <v>7</v>
      </c>
      <c r="I45" s="4">
        <v>23</v>
      </c>
      <c r="J45" s="4">
        <f t="shared" si="2"/>
        <v>74.193548387096769</v>
      </c>
      <c r="K45" s="4"/>
    </row>
    <row r="46" spans="1:11">
      <c r="A46" s="120"/>
      <c r="B46" s="125"/>
      <c r="C46" s="120"/>
      <c r="D46" s="12" t="s">
        <v>55</v>
      </c>
      <c r="E46" s="4">
        <v>31</v>
      </c>
      <c r="F46" s="4">
        <v>0</v>
      </c>
      <c r="G46" s="4">
        <v>5</v>
      </c>
      <c r="H46" s="4">
        <v>6</v>
      </c>
      <c r="I46" s="4">
        <v>20</v>
      </c>
      <c r="J46" s="4">
        <f t="shared" si="2"/>
        <v>64.516129032258064</v>
      </c>
      <c r="K46" s="4"/>
    </row>
    <row r="47" spans="1:11" ht="30">
      <c r="A47" s="81">
        <v>14</v>
      </c>
      <c r="B47" s="13" t="s">
        <v>56</v>
      </c>
      <c r="C47" s="81">
        <v>1</v>
      </c>
      <c r="D47" s="12" t="s">
        <v>57</v>
      </c>
      <c r="E47" s="4">
        <v>31</v>
      </c>
      <c r="F47" s="4">
        <v>0</v>
      </c>
      <c r="G47" s="4">
        <v>4</v>
      </c>
      <c r="H47" s="4">
        <v>4</v>
      </c>
      <c r="I47" s="4">
        <v>23</v>
      </c>
      <c r="J47" s="4">
        <f t="shared" si="2"/>
        <v>74.193548387096769</v>
      </c>
      <c r="K47" s="4"/>
    </row>
    <row r="48" spans="1:11">
      <c r="A48" s="81">
        <v>15</v>
      </c>
      <c r="B48" s="140" t="s">
        <v>58</v>
      </c>
      <c r="C48" s="81">
        <v>2</v>
      </c>
      <c r="D48" s="12" t="s">
        <v>59</v>
      </c>
      <c r="E48" s="4">
        <v>31</v>
      </c>
      <c r="F48" s="4">
        <v>0</v>
      </c>
      <c r="G48" s="4">
        <v>2</v>
      </c>
      <c r="H48" s="4">
        <v>4</v>
      </c>
      <c r="I48" s="4">
        <v>25</v>
      </c>
      <c r="J48" s="4">
        <f t="shared" si="2"/>
        <v>80.645161290322577</v>
      </c>
      <c r="K48" s="4"/>
    </row>
    <row r="49" spans="1:11">
      <c r="A49" s="81"/>
      <c r="B49" s="141"/>
      <c r="C49" s="81"/>
      <c r="D49" s="12" t="s">
        <v>60</v>
      </c>
      <c r="E49" s="4">
        <v>31</v>
      </c>
      <c r="F49" s="4">
        <v>0</v>
      </c>
      <c r="G49" s="4">
        <v>4</v>
      </c>
      <c r="H49" s="4">
        <v>5</v>
      </c>
      <c r="I49" s="4">
        <v>22</v>
      </c>
      <c r="J49" s="4">
        <f t="shared" si="2"/>
        <v>70.967741935483872</v>
      </c>
      <c r="K49" s="4"/>
    </row>
    <row r="50" spans="1:11">
      <c r="A50" s="81">
        <v>16</v>
      </c>
      <c r="B50" s="79" t="s">
        <v>61</v>
      </c>
      <c r="C50" s="80">
        <v>1</v>
      </c>
      <c r="D50" s="15" t="s">
        <v>62</v>
      </c>
      <c r="E50" s="4">
        <v>31</v>
      </c>
      <c r="F50" s="4">
        <v>0</v>
      </c>
      <c r="G50" s="4">
        <v>0</v>
      </c>
      <c r="H50" s="4">
        <v>0</v>
      </c>
      <c r="I50" s="4">
        <v>3</v>
      </c>
      <c r="J50" s="4">
        <f t="shared" si="2"/>
        <v>9.67741935483871</v>
      </c>
      <c r="K50" s="4"/>
    </row>
    <row r="51" spans="1:11">
      <c r="A51" s="81">
        <v>17</v>
      </c>
      <c r="B51" s="81" t="s">
        <v>63</v>
      </c>
      <c r="C51" s="80">
        <v>1</v>
      </c>
      <c r="D51" s="16" t="s">
        <v>64</v>
      </c>
      <c r="E51" s="4">
        <v>31</v>
      </c>
      <c r="F51" s="4">
        <v>0</v>
      </c>
      <c r="G51" s="4">
        <v>0</v>
      </c>
      <c r="H51" s="4">
        <v>0</v>
      </c>
      <c r="I51" s="4">
        <v>3</v>
      </c>
      <c r="J51" s="4">
        <f t="shared" si="2"/>
        <v>9.67741935483871</v>
      </c>
      <c r="K51" s="4"/>
    </row>
    <row r="52" spans="1:11">
      <c r="A52" s="81">
        <v>18</v>
      </c>
      <c r="B52" s="81" t="s">
        <v>65</v>
      </c>
      <c r="C52" s="80">
        <v>1</v>
      </c>
      <c r="D52" s="16" t="s">
        <v>66</v>
      </c>
      <c r="E52" s="4">
        <v>31</v>
      </c>
      <c r="F52" s="4">
        <v>0</v>
      </c>
      <c r="G52" s="4">
        <v>0</v>
      </c>
      <c r="H52" s="4">
        <v>0</v>
      </c>
      <c r="I52" s="4">
        <v>3</v>
      </c>
      <c r="J52" s="4">
        <f t="shared" si="2"/>
        <v>9.67741935483871</v>
      </c>
      <c r="K52" s="4"/>
    </row>
    <row r="53" spans="1:11">
      <c r="A53" s="81">
        <v>19</v>
      </c>
      <c r="B53" s="81" t="s">
        <v>67</v>
      </c>
      <c r="C53" s="80">
        <v>1</v>
      </c>
      <c r="D53" s="16" t="s">
        <v>68</v>
      </c>
      <c r="E53" s="4">
        <v>31</v>
      </c>
      <c r="F53" s="4">
        <v>0</v>
      </c>
      <c r="G53" s="4">
        <v>0</v>
      </c>
      <c r="H53" s="4">
        <v>0</v>
      </c>
      <c r="I53" s="4">
        <v>3</v>
      </c>
      <c r="J53" s="4">
        <f t="shared" si="2"/>
        <v>9.67741935483871</v>
      </c>
      <c r="K53" s="4"/>
    </row>
    <row r="54" spans="1:11">
      <c r="A54" s="81">
        <v>20</v>
      </c>
      <c r="B54" s="81" t="s">
        <v>69</v>
      </c>
      <c r="C54" s="80">
        <v>1</v>
      </c>
      <c r="D54" s="16" t="s">
        <v>70</v>
      </c>
      <c r="E54" s="4">
        <v>31</v>
      </c>
      <c r="F54" s="4">
        <v>0</v>
      </c>
      <c r="G54" s="4">
        <v>0</v>
      </c>
      <c r="H54" s="4">
        <v>0</v>
      </c>
      <c r="I54" s="4">
        <v>3</v>
      </c>
      <c r="J54" s="4">
        <f t="shared" si="2"/>
        <v>9.67741935483871</v>
      </c>
      <c r="K54" s="4"/>
    </row>
    <row r="55" spans="1:11">
      <c r="A55" s="81">
        <v>21</v>
      </c>
      <c r="B55" s="81" t="s">
        <v>71</v>
      </c>
      <c r="C55" s="80">
        <v>1</v>
      </c>
      <c r="D55" s="16" t="s">
        <v>72</v>
      </c>
      <c r="E55" s="4">
        <v>31</v>
      </c>
      <c r="F55" s="4">
        <v>0</v>
      </c>
      <c r="G55" s="4">
        <v>0</v>
      </c>
      <c r="H55" s="4">
        <v>0</v>
      </c>
      <c r="I55" s="4">
        <v>3</v>
      </c>
      <c r="J55" s="4">
        <f t="shared" si="2"/>
        <v>9.67741935483871</v>
      </c>
      <c r="K55" s="4"/>
    </row>
    <row r="56" spans="1:11">
      <c r="A56" s="81">
        <v>22</v>
      </c>
      <c r="B56" s="81" t="s">
        <v>73</v>
      </c>
      <c r="C56" s="80">
        <v>1</v>
      </c>
      <c r="D56" s="16" t="s">
        <v>74</v>
      </c>
      <c r="E56" s="4">
        <v>31</v>
      </c>
      <c r="F56" s="4">
        <v>0</v>
      </c>
      <c r="G56" s="4">
        <v>0</v>
      </c>
      <c r="H56" s="4">
        <v>0</v>
      </c>
      <c r="I56" s="4">
        <v>3</v>
      </c>
      <c r="J56" s="4">
        <f t="shared" si="2"/>
        <v>9.67741935483871</v>
      </c>
      <c r="K56" s="4"/>
    </row>
    <row r="57" spans="1:11">
      <c r="A57" s="81">
        <v>23</v>
      </c>
      <c r="B57" s="81" t="s">
        <v>75</v>
      </c>
      <c r="C57" s="80">
        <v>1</v>
      </c>
      <c r="D57" s="16" t="s">
        <v>76</v>
      </c>
      <c r="E57" s="4">
        <v>31</v>
      </c>
      <c r="F57" s="4">
        <v>0</v>
      </c>
      <c r="G57" s="4">
        <v>0</v>
      </c>
      <c r="H57" s="4">
        <v>0</v>
      </c>
      <c r="I57" s="4">
        <v>3</v>
      </c>
      <c r="J57" s="4">
        <f t="shared" si="2"/>
        <v>9.67741935483871</v>
      </c>
      <c r="K57" s="4"/>
    </row>
    <row r="58" spans="1:11">
      <c r="A58" s="81">
        <v>24</v>
      </c>
      <c r="B58" s="81" t="s">
        <v>77</v>
      </c>
      <c r="C58" s="80">
        <v>1</v>
      </c>
      <c r="D58" s="16" t="s">
        <v>78</v>
      </c>
      <c r="E58" s="4">
        <v>31</v>
      </c>
      <c r="F58" s="4">
        <v>0</v>
      </c>
      <c r="G58" s="4">
        <v>0</v>
      </c>
      <c r="H58" s="4">
        <v>0</v>
      </c>
      <c r="I58" s="4">
        <v>3</v>
      </c>
      <c r="J58" s="4">
        <f t="shared" si="2"/>
        <v>9.67741935483871</v>
      </c>
      <c r="K58" s="4"/>
    </row>
    <row r="59" spans="1:11">
      <c r="A59" s="81">
        <v>25</v>
      </c>
      <c r="B59" s="81" t="s">
        <v>79</v>
      </c>
      <c r="C59" s="80">
        <v>1</v>
      </c>
      <c r="D59" s="16" t="s">
        <v>214</v>
      </c>
      <c r="E59" s="4">
        <v>31</v>
      </c>
      <c r="F59" s="4">
        <v>0</v>
      </c>
      <c r="G59" s="4">
        <v>0</v>
      </c>
      <c r="H59" s="4">
        <v>7</v>
      </c>
      <c r="I59" s="4">
        <v>24</v>
      </c>
      <c r="J59" s="4">
        <f t="shared" si="2"/>
        <v>77.41935483870968</v>
      </c>
      <c r="K59" s="4"/>
    </row>
    <row r="60" spans="1:11" ht="15.75" customHeight="1">
      <c r="A60" s="81">
        <v>26</v>
      </c>
      <c r="B60" s="81" t="s">
        <v>81</v>
      </c>
      <c r="C60" s="81">
        <v>1</v>
      </c>
      <c r="D60" s="9" t="s">
        <v>154</v>
      </c>
      <c r="E60" s="4">
        <v>31</v>
      </c>
      <c r="F60" s="4">
        <v>0</v>
      </c>
      <c r="G60" s="4">
        <v>0</v>
      </c>
      <c r="H60" s="4">
        <v>4</v>
      </c>
      <c r="I60" s="4">
        <v>27</v>
      </c>
      <c r="J60" s="4">
        <f t="shared" si="2"/>
        <v>87.096774193548384</v>
      </c>
      <c r="K60" s="4"/>
    </row>
    <row r="61" spans="1:11" ht="18.75" customHeight="1">
      <c r="A61" s="81">
        <v>27</v>
      </c>
      <c r="B61" s="81" t="s">
        <v>82</v>
      </c>
      <c r="C61" s="81">
        <v>2</v>
      </c>
      <c r="D61" s="9" t="s">
        <v>83</v>
      </c>
      <c r="E61" s="4"/>
      <c r="F61" s="4"/>
      <c r="G61" s="4"/>
      <c r="H61" s="4"/>
      <c r="I61" s="4"/>
      <c r="J61" s="4"/>
      <c r="K61" s="4"/>
    </row>
    <row r="62" spans="1:11" ht="18" customHeight="1">
      <c r="A62" s="81">
        <v>28</v>
      </c>
      <c r="B62" s="81" t="s">
        <v>84</v>
      </c>
      <c r="C62" s="81">
        <v>1</v>
      </c>
      <c r="D62" s="9" t="s">
        <v>85</v>
      </c>
      <c r="E62" s="4">
        <v>31</v>
      </c>
      <c r="F62" s="4">
        <v>0</v>
      </c>
      <c r="G62" s="4">
        <v>0</v>
      </c>
      <c r="H62" s="4">
        <v>4</v>
      </c>
      <c r="I62" s="4">
        <v>27</v>
      </c>
      <c r="J62" s="4">
        <f t="shared" ref="J62:J74" si="3">I62/31*100</f>
        <v>87.096774193548384</v>
      </c>
      <c r="K62" s="4"/>
    </row>
    <row r="63" spans="1:11" ht="19.5" customHeight="1">
      <c r="A63" s="81">
        <v>29</v>
      </c>
      <c r="B63" s="79" t="s">
        <v>86</v>
      </c>
      <c r="C63" s="81">
        <v>1</v>
      </c>
      <c r="D63" s="10" t="s">
        <v>87</v>
      </c>
      <c r="E63" s="4">
        <v>31</v>
      </c>
      <c r="F63" s="4">
        <v>0</v>
      </c>
      <c r="G63" s="4">
        <v>2</v>
      </c>
      <c r="H63" s="4">
        <v>6</v>
      </c>
      <c r="I63" s="4">
        <v>23</v>
      </c>
      <c r="J63" s="4">
        <f t="shared" si="3"/>
        <v>74.193548387096769</v>
      </c>
      <c r="K63" s="4"/>
    </row>
    <row r="64" spans="1:11">
      <c r="A64" s="118"/>
      <c r="B64" s="121" t="s">
        <v>88</v>
      </c>
      <c r="C64" s="118">
        <v>11</v>
      </c>
      <c r="D64" s="12" t="s">
        <v>89</v>
      </c>
      <c r="E64" s="4">
        <v>31</v>
      </c>
      <c r="F64" s="4">
        <v>0</v>
      </c>
      <c r="G64" s="4">
        <v>5</v>
      </c>
      <c r="H64" s="4">
        <v>5</v>
      </c>
      <c r="I64" s="4">
        <v>21</v>
      </c>
      <c r="J64" s="4">
        <f t="shared" si="3"/>
        <v>67.741935483870961</v>
      </c>
      <c r="K64" s="4"/>
    </row>
    <row r="65" spans="1:11">
      <c r="A65" s="119"/>
      <c r="B65" s="122"/>
      <c r="C65" s="119"/>
      <c r="D65" s="12" t="s">
        <v>155</v>
      </c>
      <c r="E65" s="4">
        <v>31</v>
      </c>
      <c r="F65" s="4">
        <v>0</v>
      </c>
      <c r="G65" s="4">
        <v>3</v>
      </c>
      <c r="H65" s="4">
        <v>4</v>
      </c>
      <c r="I65" s="4">
        <v>24</v>
      </c>
      <c r="J65" s="4">
        <f t="shared" si="3"/>
        <v>77.41935483870968</v>
      </c>
      <c r="K65" s="4"/>
    </row>
    <row r="66" spans="1:11">
      <c r="A66" s="119"/>
      <c r="B66" s="122"/>
      <c r="C66" s="119"/>
      <c r="D66" s="12" t="s">
        <v>91</v>
      </c>
      <c r="E66" s="4">
        <v>31</v>
      </c>
      <c r="F66" s="4">
        <v>0</v>
      </c>
      <c r="G66" s="13">
        <v>5</v>
      </c>
      <c r="H66" s="4">
        <v>4</v>
      </c>
      <c r="I66" s="4">
        <v>22</v>
      </c>
      <c r="J66" s="4">
        <f t="shared" si="3"/>
        <v>70.967741935483872</v>
      </c>
      <c r="K66" s="4"/>
    </row>
    <row r="67" spans="1:11">
      <c r="A67" s="119"/>
      <c r="B67" s="122"/>
      <c r="C67" s="119"/>
      <c r="D67" s="12" t="s">
        <v>92</v>
      </c>
      <c r="E67" s="4">
        <v>31</v>
      </c>
      <c r="F67" s="4">
        <v>0</v>
      </c>
      <c r="G67" s="4">
        <v>4</v>
      </c>
      <c r="H67" s="4">
        <v>7</v>
      </c>
      <c r="I67" s="4">
        <v>20</v>
      </c>
      <c r="J67" s="4">
        <f t="shared" si="3"/>
        <v>64.516129032258064</v>
      </c>
      <c r="K67" s="4"/>
    </row>
    <row r="68" spans="1:11">
      <c r="A68" s="119"/>
      <c r="B68" s="122"/>
      <c r="C68" s="119"/>
      <c r="D68" s="12" t="s">
        <v>93</v>
      </c>
      <c r="E68" s="4">
        <v>31</v>
      </c>
      <c r="F68" s="4">
        <v>0</v>
      </c>
      <c r="G68" s="4">
        <v>7</v>
      </c>
      <c r="H68" s="4">
        <v>4</v>
      </c>
      <c r="I68" s="4">
        <v>20</v>
      </c>
      <c r="J68" s="4">
        <f t="shared" si="3"/>
        <v>64.516129032258064</v>
      </c>
      <c r="K68" s="4"/>
    </row>
    <row r="69" spans="1:11">
      <c r="A69" s="119"/>
      <c r="B69" s="122"/>
      <c r="C69" s="119"/>
      <c r="D69" s="12" t="s">
        <v>94</v>
      </c>
      <c r="E69" s="4">
        <v>31</v>
      </c>
      <c r="F69" s="4">
        <v>0</v>
      </c>
      <c r="G69" s="4">
        <v>7</v>
      </c>
      <c r="H69" s="4">
        <v>5</v>
      </c>
      <c r="I69" s="4">
        <v>19</v>
      </c>
      <c r="J69" s="4">
        <f t="shared" si="3"/>
        <v>61.29032258064516</v>
      </c>
      <c r="K69" s="4"/>
    </row>
    <row r="70" spans="1:11">
      <c r="A70" s="119"/>
      <c r="B70" s="122"/>
      <c r="C70" s="119"/>
      <c r="D70" s="12" t="s">
        <v>95</v>
      </c>
      <c r="E70" s="4">
        <v>31</v>
      </c>
      <c r="F70" s="4">
        <v>0</v>
      </c>
      <c r="G70" s="4">
        <v>2</v>
      </c>
      <c r="H70" s="4">
        <v>4</v>
      </c>
      <c r="I70" s="4">
        <v>25</v>
      </c>
      <c r="J70" s="4">
        <f t="shared" si="3"/>
        <v>80.645161290322577</v>
      </c>
      <c r="K70" s="4"/>
    </row>
    <row r="71" spans="1:11">
      <c r="A71" s="119"/>
      <c r="B71" s="122"/>
      <c r="C71" s="119"/>
      <c r="D71" s="12" t="s">
        <v>96</v>
      </c>
      <c r="E71" s="4">
        <v>31</v>
      </c>
      <c r="F71" s="4">
        <v>0</v>
      </c>
      <c r="G71" s="4">
        <v>5</v>
      </c>
      <c r="H71" s="4">
        <v>6</v>
      </c>
      <c r="I71" s="4">
        <v>20</v>
      </c>
      <c r="J71" s="4">
        <f t="shared" si="3"/>
        <v>64.516129032258064</v>
      </c>
      <c r="K71" s="4"/>
    </row>
    <row r="72" spans="1:11">
      <c r="A72" s="119"/>
      <c r="B72" s="122"/>
      <c r="C72" s="119"/>
      <c r="D72" s="12" t="s">
        <v>229</v>
      </c>
      <c r="E72" s="4">
        <v>31</v>
      </c>
      <c r="F72" s="4">
        <v>0</v>
      </c>
      <c r="G72" s="4">
        <v>1</v>
      </c>
      <c r="H72" s="4">
        <v>5</v>
      </c>
      <c r="I72" s="4">
        <v>25</v>
      </c>
      <c r="J72" s="4">
        <f t="shared" si="3"/>
        <v>80.645161290322577</v>
      </c>
      <c r="K72" s="4"/>
    </row>
    <row r="73" spans="1:11">
      <c r="A73" s="119"/>
      <c r="B73" s="122"/>
      <c r="C73" s="119"/>
      <c r="D73" s="12" t="s">
        <v>98</v>
      </c>
      <c r="E73" s="4"/>
      <c r="F73" s="4"/>
      <c r="G73" s="4"/>
      <c r="H73" s="4"/>
      <c r="I73" s="4"/>
      <c r="J73" s="4"/>
      <c r="K73" s="4"/>
    </row>
    <row r="74" spans="1:11">
      <c r="A74" s="120"/>
      <c r="B74" s="123"/>
      <c r="C74" s="120"/>
      <c r="D74" s="12" t="s">
        <v>97</v>
      </c>
      <c r="E74" s="4">
        <v>31</v>
      </c>
      <c r="F74" s="4">
        <v>0</v>
      </c>
      <c r="G74" s="4">
        <v>4</v>
      </c>
      <c r="H74" s="4">
        <v>4</v>
      </c>
      <c r="I74" s="4">
        <v>23</v>
      </c>
      <c r="J74" s="4">
        <f t="shared" si="3"/>
        <v>74.193548387096769</v>
      </c>
      <c r="K74" s="4"/>
    </row>
    <row r="75" spans="1:11" ht="30">
      <c r="A75" s="81">
        <v>30</v>
      </c>
      <c r="B75" s="13" t="s">
        <v>99</v>
      </c>
      <c r="C75" s="81">
        <v>2</v>
      </c>
      <c r="D75" s="12" t="s">
        <v>100</v>
      </c>
      <c r="E75" s="4"/>
      <c r="F75" s="4"/>
      <c r="G75" s="4"/>
      <c r="H75" s="4"/>
      <c r="I75" s="4"/>
      <c r="J75" s="4"/>
      <c r="K75" s="4"/>
    </row>
    <row r="76" spans="1:11">
      <c r="A76" s="81">
        <v>31</v>
      </c>
      <c r="B76" s="13" t="s">
        <v>101</v>
      </c>
      <c r="C76" s="81">
        <v>1</v>
      </c>
      <c r="D76" s="17" t="s">
        <v>102</v>
      </c>
      <c r="E76" s="4">
        <v>31</v>
      </c>
      <c r="F76" s="4">
        <v>0</v>
      </c>
      <c r="G76" s="4">
        <v>0</v>
      </c>
      <c r="H76" s="4">
        <v>4</v>
      </c>
      <c r="I76" s="4">
        <v>27</v>
      </c>
      <c r="J76" s="4">
        <f>I76/31*100</f>
        <v>87.096774193548384</v>
      </c>
      <c r="K76" s="4"/>
    </row>
    <row r="77" spans="1:11" ht="33" customHeight="1">
      <c r="A77" s="81">
        <v>32</v>
      </c>
      <c r="B77" s="13" t="s">
        <v>103</v>
      </c>
      <c r="C77" s="81">
        <v>2</v>
      </c>
      <c r="D77" s="17" t="s">
        <v>104</v>
      </c>
      <c r="E77" s="4"/>
      <c r="F77" s="4"/>
      <c r="G77" s="4"/>
      <c r="H77" s="4"/>
      <c r="I77" s="4"/>
      <c r="J77" s="4"/>
      <c r="K77" s="4"/>
    </row>
    <row r="78" spans="1:11" ht="33" customHeight="1">
      <c r="A78" s="84"/>
      <c r="B78" s="79" t="s">
        <v>105</v>
      </c>
      <c r="C78" s="84">
        <v>1</v>
      </c>
      <c r="D78" s="10" t="s">
        <v>106</v>
      </c>
      <c r="E78" s="4">
        <v>31</v>
      </c>
      <c r="F78" s="4">
        <v>0</v>
      </c>
      <c r="G78" s="4">
        <v>5</v>
      </c>
      <c r="H78" s="4">
        <v>7</v>
      </c>
      <c r="I78" s="4">
        <v>19</v>
      </c>
      <c r="J78" s="4">
        <f t="shared" ref="J78:J83" si="4">I78/31*100</f>
        <v>61.29032258064516</v>
      </c>
      <c r="K78" s="4"/>
    </row>
    <row r="79" spans="1:11" ht="25.5" customHeight="1">
      <c r="A79" s="118">
        <v>34</v>
      </c>
      <c r="B79" s="124" t="s">
        <v>107</v>
      </c>
      <c r="C79" s="118">
        <v>2</v>
      </c>
      <c r="D79" s="12" t="s">
        <v>108</v>
      </c>
      <c r="E79" s="4">
        <v>31</v>
      </c>
      <c r="F79" s="4">
        <v>0</v>
      </c>
      <c r="G79" s="4">
        <v>1</v>
      </c>
      <c r="H79" s="4">
        <v>5</v>
      </c>
      <c r="I79" s="4">
        <v>25</v>
      </c>
      <c r="J79" s="4">
        <f t="shared" si="4"/>
        <v>80.645161290322577</v>
      </c>
      <c r="K79" s="4"/>
    </row>
    <row r="80" spans="1:11">
      <c r="A80" s="120"/>
      <c r="B80" s="125"/>
      <c r="C80" s="120"/>
      <c r="D80" s="12" t="s">
        <v>109</v>
      </c>
      <c r="E80" s="4">
        <v>31</v>
      </c>
      <c r="F80" s="4">
        <v>0</v>
      </c>
      <c r="G80" s="4">
        <v>7</v>
      </c>
      <c r="H80" s="4">
        <v>6</v>
      </c>
      <c r="I80" s="4">
        <v>18</v>
      </c>
      <c r="J80" s="4">
        <f t="shared" si="4"/>
        <v>58.064516129032263</v>
      </c>
      <c r="K80" s="4"/>
    </row>
    <row r="81" spans="1:11" ht="18.75" customHeight="1">
      <c r="A81" s="81">
        <v>35</v>
      </c>
      <c r="B81" s="4" t="s">
        <v>110</v>
      </c>
      <c r="C81" s="81">
        <v>1</v>
      </c>
      <c r="D81" s="9" t="s">
        <v>111</v>
      </c>
      <c r="E81" s="4">
        <v>31</v>
      </c>
      <c r="F81" s="4">
        <v>0</v>
      </c>
      <c r="G81" s="4">
        <v>1</v>
      </c>
      <c r="H81" s="4">
        <v>6</v>
      </c>
      <c r="I81" s="4">
        <v>24</v>
      </c>
      <c r="J81" s="4">
        <f t="shared" si="4"/>
        <v>77.41935483870968</v>
      </c>
      <c r="K81" s="4"/>
    </row>
    <row r="82" spans="1:11" ht="20.25" customHeight="1">
      <c r="A82" s="81">
        <v>36</v>
      </c>
      <c r="B82" s="4" t="s">
        <v>112</v>
      </c>
      <c r="C82" s="81">
        <v>1</v>
      </c>
      <c r="D82" s="3" t="s">
        <v>113</v>
      </c>
      <c r="E82" s="4">
        <v>31</v>
      </c>
      <c r="F82" s="4">
        <v>0</v>
      </c>
      <c r="G82" s="4">
        <v>1</v>
      </c>
      <c r="H82" s="4">
        <v>4</v>
      </c>
      <c r="I82" s="4">
        <v>26</v>
      </c>
      <c r="J82" s="4">
        <f t="shared" si="4"/>
        <v>83.870967741935488</v>
      </c>
      <c r="K82" s="4"/>
    </row>
    <row r="83" spans="1:11" ht="18" customHeight="1">
      <c r="A83" s="81">
        <v>37</v>
      </c>
      <c r="B83" s="4" t="s">
        <v>114</v>
      </c>
      <c r="C83" s="81">
        <v>1</v>
      </c>
      <c r="D83" s="3" t="s">
        <v>234</v>
      </c>
      <c r="E83" s="4">
        <v>31</v>
      </c>
      <c r="F83" s="4">
        <v>0</v>
      </c>
      <c r="G83" s="4">
        <v>2</v>
      </c>
      <c r="H83" s="4">
        <v>4</v>
      </c>
      <c r="I83" s="4">
        <v>25</v>
      </c>
      <c r="J83" s="4">
        <f t="shared" si="4"/>
        <v>80.645161290322577</v>
      </c>
      <c r="K83" s="4"/>
    </row>
    <row r="84" spans="1:11" ht="17.25" customHeight="1">
      <c r="A84" s="81">
        <v>38</v>
      </c>
      <c r="B84" s="4" t="s">
        <v>116</v>
      </c>
      <c r="C84" s="81">
        <v>1</v>
      </c>
      <c r="E84" s="4">
        <v>31</v>
      </c>
      <c r="K84" s="4"/>
    </row>
    <row r="85" spans="1:11" ht="17.25" customHeight="1">
      <c r="A85" s="84"/>
      <c r="B85" s="4" t="s">
        <v>118</v>
      </c>
      <c r="C85" s="84">
        <v>1</v>
      </c>
      <c r="D85" s="13" t="s">
        <v>119</v>
      </c>
      <c r="E85" s="4">
        <v>31</v>
      </c>
      <c r="F85" s="4">
        <v>0</v>
      </c>
      <c r="G85" s="4">
        <v>0</v>
      </c>
      <c r="H85" s="4">
        <v>5</v>
      </c>
      <c r="I85" s="4">
        <v>26</v>
      </c>
      <c r="J85" s="4">
        <f>I85/31*100</f>
        <v>83.870967741935488</v>
      </c>
      <c r="K85" s="4"/>
    </row>
    <row r="86" spans="1:11" ht="20.25" customHeight="1">
      <c r="A86" s="81">
        <v>39</v>
      </c>
      <c r="C86" s="81">
        <v>1</v>
      </c>
      <c r="D86" s="13" t="s">
        <v>117</v>
      </c>
      <c r="E86" s="4">
        <v>31</v>
      </c>
      <c r="F86" s="4">
        <v>0</v>
      </c>
      <c r="G86" s="4">
        <v>5</v>
      </c>
      <c r="H86" s="4">
        <v>4</v>
      </c>
      <c r="I86" s="4">
        <v>22</v>
      </c>
      <c r="J86" s="4">
        <f t="shared" ref="J86:J103" si="5">I86/31*100</f>
        <v>70.967741935483872</v>
      </c>
      <c r="K86" s="4"/>
    </row>
    <row r="87" spans="1:11">
      <c r="A87" s="81">
        <v>40</v>
      </c>
      <c r="B87" s="79" t="s">
        <v>120</v>
      </c>
      <c r="C87" s="81">
        <v>1</v>
      </c>
      <c r="D87" s="3" t="s">
        <v>123</v>
      </c>
      <c r="E87" s="4">
        <v>31</v>
      </c>
      <c r="F87" s="4">
        <v>0</v>
      </c>
      <c r="G87" s="4">
        <v>2</v>
      </c>
      <c r="H87" s="4">
        <v>4</v>
      </c>
      <c r="I87" s="4">
        <v>25</v>
      </c>
      <c r="J87" s="4">
        <f>I87/31*100</f>
        <v>80.645161290322577</v>
      </c>
      <c r="K87" s="4"/>
    </row>
    <row r="88" spans="1:11" ht="21.75" customHeight="1">
      <c r="A88" s="81">
        <v>41</v>
      </c>
      <c r="B88" s="79" t="s">
        <v>122</v>
      </c>
      <c r="C88" s="81">
        <v>1</v>
      </c>
      <c r="D88" s="3" t="s">
        <v>121</v>
      </c>
      <c r="E88" s="4">
        <v>31</v>
      </c>
      <c r="F88" s="4"/>
      <c r="G88" s="4">
        <v>0</v>
      </c>
      <c r="H88" s="4">
        <v>4</v>
      </c>
      <c r="I88" s="4">
        <v>27</v>
      </c>
      <c r="J88" s="4">
        <f t="shared" si="5"/>
        <v>87.096774193548384</v>
      </c>
      <c r="K88" s="4"/>
    </row>
    <row r="89" spans="1:11" ht="24" customHeight="1">
      <c r="A89" s="81">
        <v>42</v>
      </c>
      <c r="B89" s="13" t="s">
        <v>124</v>
      </c>
      <c r="C89" s="83">
        <v>1</v>
      </c>
      <c r="D89" s="12" t="s">
        <v>125</v>
      </c>
      <c r="E89" s="4">
        <v>31</v>
      </c>
      <c r="F89" s="4">
        <v>0</v>
      </c>
      <c r="G89" s="4">
        <v>0</v>
      </c>
      <c r="H89" s="4">
        <v>4</v>
      </c>
      <c r="I89" s="4">
        <v>27</v>
      </c>
      <c r="J89" s="4">
        <f>I89/31*100</f>
        <v>87.096774193548384</v>
      </c>
      <c r="K89" s="4"/>
    </row>
    <row r="90" spans="1:11" ht="29.25" customHeight="1">
      <c r="A90" s="119"/>
      <c r="B90" s="119"/>
      <c r="C90" s="119">
        <v>3</v>
      </c>
      <c r="D90" s="5" t="s">
        <v>216</v>
      </c>
      <c r="E90" s="4">
        <v>31</v>
      </c>
      <c r="F90" s="4">
        <v>0</v>
      </c>
      <c r="G90" s="4">
        <v>0</v>
      </c>
      <c r="H90" s="4">
        <v>4</v>
      </c>
      <c r="I90" s="4">
        <v>27</v>
      </c>
      <c r="J90" s="4">
        <f t="shared" si="5"/>
        <v>87.096774193548384</v>
      </c>
      <c r="K90" s="4"/>
    </row>
    <row r="91" spans="1:11" ht="19.5" customHeight="1">
      <c r="A91" s="119"/>
      <c r="B91" s="119"/>
      <c r="C91" s="119"/>
      <c r="D91" s="5" t="s">
        <v>217</v>
      </c>
      <c r="E91" s="4">
        <v>31</v>
      </c>
      <c r="F91" s="4">
        <v>0</v>
      </c>
      <c r="G91" s="4">
        <v>3</v>
      </c>
      <c r="H91" s="4">
        <v>5</v>
      </c>
      <c r="I91" s="4">
        <v>23</v>
      </c>
      <c r="J91" s="4">
        <f>I91/31*100</f>
        <v>74.193548387096769</v>
      </c>
      <c r="K91" s="4"/>
    </row>
    <row r="92" spans="1:11" ht="30">
      <c r="A92" s="120"/>
      <c r="B92" s="120"/>
      <c r="C92" s="120"/>
      <c r="D92" s="5" t="s">
        <v>156</v>
      </c>
      <c r="E92" s="4">
        <v>31</v>
      </c>
      <c r="F92" s="4">
        <v>0</v>
      </c>
      <c r="G92" s="4">
        <v>0</v>
      </c>
      <c r="H92" s="4">
        <v>4</v>
      </c>
      <c r="I92" s="4">
        <v>27</v>
      </c>
      <c r="J92" s="4">
        <f t="shared" si="5"/>
        <v>87.096774193548384</v>
      </c>
      <c r="K92" s="4"/>
    </row>
    <row r="93" spans="1:11" ht="23.25" customHeight="1">
      <c r="A93" s="81">
        <v>44</v>
      </c>
      <c r="B93" s="13" t="s">
        <v>129</v>
      </c>
      <c r="C93" s="80">
        <v>1</v>
      </c>
      <c r="D93" s="12" t="s">
        <v>130</v>
      </c>
      <c r="E93" s="4">
        <v>31</v>
      </c>
      <c r="F93" s="4">
        <v>0</v>
      </c>
      <c r="G93" s="4">
        <v>15</v>
      </c>
      <c r="H93" s="4">
        <v>0</v>
      </c>
      <c r="I93" s="4">
        <v>16</v>
      </c>
      <c r="J93" s="4">
        <f>I93/31*100</f>
        <v>51.612903225806448</v>
      </c>
      <c r="K93" s="4"/>
    </row>
    <row r="94" spans="1:11" ht="25.5" customHeight="1">
      <c r="A94" s="81">
        <v>45</v>
      </c>
      <c r="B94" s="4" t="s">
        <v>131</v>
      </c>
      <c r="C94" s="81">
        <v>1</v>
      </c>
      <c r="D94" s="89" t="s">
        <v>132</v>
      </c>
      <c r="E94" s="49">
        <v>31</v>
      </c>
      <c r="F94" s="49">
        <v>0</v>
      </c>
      <c r="G94" s="49">
        <v>4</v>
      </c>
      <c r="H94" s="49">
        <v>6</v>
      </c>
      <c r="I94" s="49">
        <v>21</v>
      </c>
      <c r="J94" s="49">
        <f>I94/31*100</f>
        <v>67.741935483870961</v>
      </c>
      <c r="K94" s="4"/>
    </row>
    <row r="95" spans="1:11" ht="19.5" customHeight="1">
      <c r="A95" s="82">
        <v>46</v>
      </c>
      <c r="B95" s="49" t="s">
        <v>133</v>
      </c>
      <c r="C95" s="88">
        <v>1</v>
      </c>
      <c r="D95" s="12" t="s">
        <v>167</v>
      </c>
      <c r="E95" s="4">
        <v>31</v>
      </c>
      <c r="F95" s="4">
        <v>0</v>
      </c>
      <c r="G95" s="4">
        <v>4</v>
      </c>
      <c r="H95" s="4">
        <v>4</v>
      </c>
      <c r="I95" s="4">
        <v>23</v>
      </c>
      <c r="J95" s="4">
        <f>I95/31*100</f>
        <v>74.193548387096769</v>
      </c>
      <c r="K95" s="49"/>
    </row>
    <row r="96" spans="1:11" s="24" customFormat="1" ht="27" customHeight="1">
      <c r="A96" s="118">
        <v>47</v>
      </c>
      <c r="B96" s="118" t="s">
        <v>135</v>
      </c>
      <c r="C96" s="118">
        <v>3</v>
      </c>
      <c r="K96" s="4"/>
    </row>
    <row r="97" spans="1:11" ht="30">
      <c r="A97" s="119"/>
      <c r="B97" s="119"/>
      <c r="C97" s="119"/>
      <c r="D97" s="90" t="s">
        <v>136</v>
      </c>
      <c r="E97" s="91">
        <v>31</v>
      </c>
      <c r="F97" s="91">
        <v>0</v>
      </c>
      <c r="G97" s="91">
        <v>3</v>
      </c>
      <c r="H97" s="91">
        <v>5</v>
      </c>
      <c r="I97" s="91">
        <v>23</v>
      </c>
      <c r="J97" s="91">
        <f t="shared" si="5"/>
        <v>74.193548387096769</v>
      </c>
      <c r="K97" s="91"/>
    </row>
    <row r="98" spans="1:11">
      <c r="A98" s="119"/>
      <c r="B98" s="119"/>
      <c r="C98" s="119"/>
      <c r="D98" s="12" t="s">
        <v>138</v>
      </c>
      <c r="E98" s="4">
        <v>31</v>
      </c>
      <c r="F98" s="4">
        <v>0</v>
      </c>
      <c r="G98" s="4">
        <v>2</v>
      </c>
      <c r="H98" s="4">
        <v>4</v>
      </c>
      <c r="I98" s="4">
        <v>25</v>
      </c>
      <c r="J98" s="4">
        <f>I98/31*100</f>
        <v>80.645161290322577</v>
      </c>
      <c r="K98" s="4"/>
    </row>
    <row r="99" spans="1:11">
      <c r="A99" s="120"/>
      <c r="B99" s="120"/>
      <c r="C99" s="120"/>
      <c r="D99" s="12" t="s">
        <v>137</v>
      </c>
      <c r="E99" s="4">
        <v>31</v>
      </c>
      <c r="F99" s="4">
        <v>0</v>
      </c>
      <c r="G99" s="4">
        <v>2</v>
      </c>
      <c r="H99" s="4">
        <v>5</v>
      </c>
      <c r="I99" s="4">
        <v>24</v>
      </c>
      <c r="J99" s="4">
        <f t="shared" si="5"/>
        <v>77.41935483870968</v>
      </c>
      <c r="K99" s="4"/>
    </row>
    <row r="100" spans="1:11">
      <c r="A100" s="119"/>
      <c r="B100" s="119"/>
      <c r="C100" s="119">
        <v>4</v>
      </c>
      <c r="D100" s="12" t="s">
        <v>140</v>
      </c>
      <c r="E100" s="4">
        <v>31</v>
      </c>
      <c r="F100" s="4">
        <v>0</v>
      </c>
      <c r="G100" s="4">
        <v>1</v>
      </c>
      <c r="H100" s="4">
        <v>5</v>
      </c>
      <c r="I100" s="4">
        <v>25</v>
      </c>
      <c r="J100" s="4">
        <f t="shared" si="5"/>
        <v>80.645161290322577</v>
      </c>
      <c r="K100" s="4"/>
    </row>
    <row r="101" spans="1:11" ht="15.75" customHeight="1">
      <c r="A101" s="119"/>
      <c r="B101" s="119"/>
      <c r="C101" s="119"/>
      <c r="D101" s="12" t="s">
        <v>141</v>
      </c>
      <c r="E101" s="4">
        <v>31</v>
      </c>
      <c r="F101" s="4">
        <v>0</v>
      </c>
      <c r="G101" s="4">
        <v>4</v>
      </c>
      <c r="H101" s="4">
        <v>6</v>
      </c>
      <c r="I101" s="4">
        <v>21</v>
      </c>
      <c r="J101" s="4">
        <f t="shared" si="5"/>
        <v>67.741935483870961</v>
      </c>
      <c r="K101" s="4"/>
    </row>
    <row r="102" spans="1:11" ht="15.75" customHeight="1">
      <c r="A102" s="119"/>
      <c r="B102" s="119"/>
      <c r="C102" s="119"/>
      <c r="D102" s="12" t="s">
        <v>157</v>
      </c>
      <c r="E102" s="4"/>
      <c r="F102" s="4"/>
      <c r="G102" s="4"/>
      <c r="H102" s="4"/>
      <c r="I102" s="4"/>
      <c r="J102" s="4"/>
      <c r="K102" s="4"/>
    </row>
    <row r="103" spans="1:11">
      <c r="A103" s="120"/>
      <c r="B103" s="120"/>
      <c r="C103" s="120"/>
      <c r="D103" s="12" t="s">
        <v>233</v>
      </c>
      <c r="E103" s="4">
        <v>31</v>
      </c>
      <c r="F103" s="4">
        <v>0</v>
      </c>
      <c r="G103" s="4">
        <v>3</v>
      </c>
      <c r="H103" s="4">
        <v>4</v>
      </c>
      <c r="I103" s="4">
        <v>24</v>
      </c>
      <c r="J103" s="4">
        <f t="shared" si="5"/>
        <v>77.41935483870968</v>
      </c>
      <c r="K103" s="4"/>
    </row>
    <row r="151" spans="1:11" ht="23.25">
      <c r="A151" s="128" t="s">
        <v>232</v>
      </c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</row>
    <row r="152" spans="1:11">
      <c r="A152" s="130" t="s">
        <v>0</v>
      </c>
      <c r="B152" s="130" t="s">
        <v>1</v>
      </c>
      <c r="C152" s="132" t="s">
        <v>2</v>
      </c>
      <c r="D152" s="132" t="s">
        <v>3</v>
      </c>
      <c r="E152" s="130" t="s">
        <v>180</v>
      </c>
      <c r="F152" s="134" t="s">
        <v>4</v>
      </c>
      <c r="G152" s="135"/>
      <c r="H152" s="136"/>
      <c r="I152" s="130" t="s">
        <v>5</v>
      </c>
      <c r="J152" s="132" t="s">
        <v>6</v>
      </c>
      <c r="K152" s="132" t="s">
        <v>7</v>
      </c>
    </row>
    <row r="153" spans="1:11">
      <c r="A153" s="131"/>
      <c r="B153" s="131"/>
      <c r="C153" s="133"/>
      <c r="D153" s="133"/>
      <c r="E153" s="131"/>
      <c r="F153" s="1"/>
      <c r="G153" s="1" t="s">
        <v>8</v>
      </c>
      <c r="H153" s="1" t="s">
        <v>9</v>
      </c>
      <c r="I153" s="131"/>
      <c r="J153" s="133"/>
      <c r="K153" s="133"/>
    </row>
    <row r="154" spans="1:11" ht="30">
      <c r="A154" s="87">
        <v>1</v>
      </c>
      <c r="B154" s="85" t="s">
        <v>10</v>
      </c>
      <c r="C154" s="87">
        <v>1</v>
      </c>
      <c r="D154" s="3" t="s">
        <v>236</v>
      </c>
      <c r="E154" s="4">
        <v>31</v>
      </c>
      <c r="F154" s="4">
        <v>0</v>
      </c>
      <c r="G154" s="4">
        <v>5</v>
      </c>
      <c r="H154" s="4">
        <v>5</v>
      </c>
      <c r="I154" s="4">
        <v>21</v>
      </c>
      <c r="J154" s="4">
        <f t="shared" ref="J154:J169" si="6">I154/31*100</f>
        <v>67.741935483870961</v>
      </c>
      <c r="K154" s="4"/>
    </row>
    <row r="155" spans="1:11">
      <c r="A155" s="87">
        <v>2</v>
      </c>
      <c r="B155" s="85" t="s">
        <v>12</v>
      </c>
      <c r="C155" s="87">
        <v>1</v>
      </c>
      <c r="D155" s="3" t="s">
        <v>13</v>
      </c>
      <c r="E155" s="4">
        <v>31</v>
      </c>
      <c r="F155" s="4">
        <v>0</v>
      </c>
      <c r="G155" s="4">
        <v>1</v>
      </c>
      <c r="H155" s="4">
        <v>5</v>
      </c>
      <c r="I155" s="4">
        <v>25</v>
      </c>
      <c r="J155" s="4">
        <f t="shared" si="6"/>
        <v>80.645161290322577</v>
      </c>
      <c r="K155" s="4"/>
    </row>
    <row r="156" spans="1:11">
      <c r="A156" s="118">
        <v>3</v>
      </c>
      <c r="B156" s="121" t="s">
        <v>14</v>
      </c>
      <c r="C156" s="118">
        <v>2</v>
      </c>
      <c r="D156" s="5" t="s">
        <v>147</v>
      </c>
      <c r="E156" s="4">
        <v>31</v>
      </c>
      <c r="F156" s="4">
        <v>0</v>
      </c>
      <c r="G156" s="4">
        <v>12</v>
      </c>
      <c r="H156" s="4">
        <v>4</v>
      </c>
      <c r="I156" s="4">
        <v>15</v>
      </c>
      <c r="J156" s="4">
        <f t="shared" si="6"/>
        <v>48.387096774193552</v>
      </c>
      <c r="K156" s="4"/>
    </row>
    <row r="157" spans="1:11">
      <c r="A157" s="120"/>
      <c r="B157" s="123"/>
      <c r="C157" s="120"/>
      <c r="D157" s="5" t="s">
        <v>226</v>
      </c>
      <c r="E157" s="4">
        <v>31</v>
      </c>
      <c r="F157" s="4">
        <v>0</v>
      </c>
      <c r="G157" s="4">
        <v>12</v>
      </c>
      <c r="H157" s="4">
        <v>5</v>
      </c>
      <c r="I157" s="4">
        <v>14</v>
      </c>
      <c r="J157" s="4">
        <f t="shared" si="6"/>
        <v>45.161290322580641</v>
      </c>
      <c r="K157" s="4"/>
    </row>
    <row r="158" spans="1:11" ht="45">
      <c r="A158" s="118">
        <v>4</v>
      </c>
      <c r="B158" s="121" t="s">
        <v>15</v>
      </c>
      <c r="C158" s="118">
        <v>9</v>
      </c>
      <c r="D158" s="7" t="s">
        <v>16</v>
      </c>
      <c r="E158" s="4">
        <v>31</v>
      </c>
      <c r="F158" s="4">
        <v>0</v>
      </c>
      <c r="G158" s="4">
        <v>2</v>
      </c>
      <c r="H158" s="4">
        <v>5</v>
      </c>
      <c r="I158" s="4">
        <v>24</v>
      </c>
      <c r="J158" s="4">
        <f t="shared" si="6"/>
        <v>77.41935483870968</v>
      </c>
      <c r="K158" s="4"/>
    </row>
    <row r="159" spans="1:11">
      <c r="A159" s="119"/>
      <c r="B159" s="122"/>
      <c r="C159" s="119"/>
      <c r="D159" s="7" t="s">
        <v>17</v>
      </c>
      <c r="E159" s="4">
        <v>31</v>
      </c>
      <c r="F159" s="4">
        <v>0</v>
      </c>
      <c r="G159" s="4">
        <v>2</v>
      </c>
      <c r="H159" s="4">
        <v>5</v>
      </c>
      <c r="I159" s="4">
        <v>24</v>
      </c>
      <c r="J159" s="4">
        <f t="shared" si="6"/>
        <v>77.41935483870968</v>
      </c>
      <c r="K159" s="4"/>
    </row>
    <row r="160" spans="1:11">
      <c r="A160" s="119"/>
      <c r="B160" s="122"/>
      <c r="C160" s="119"/>
      <c r="D160" s="7" t="s">
        <v>18</v>
      </c>
      <c r="E160" s="4">
        <v>31</v>
      </c>
      <c r="F160" s="4">
        <v>0</v>
      </c>
      <c r="G160" s="4">
        <v>3</v>
      </c>
      <c r="H160" s="4">
        <v>5</v>
      </c>
      <c r="I160" s="4">
        <v>23</v>
      </c>
      <c r="J160" s="4">
        <f t="shared" si="6"/>
        <v>74.193548387096769</v>
      </c>
      <c r="K160" s="4"/>
    </row>
    <row r="161" spans="1:11">
      <c r="A161" s="119"/>
      <c r="B161" s="122"/>
      <c r="C161" s="119"/>
      <c r="D161" s="7" t="s">
        <v>149</v>
      </c>
      <c r="E161" s="4">
        <v>31</v>
      </c>
      <c r="F161" s="4">
        <v>0</v>
      </c>
      <c r="G161" s="4">
        <v>2</v>
      </c>
      <c r="H161" s="4">
        <v>5</v>
      </c>
      <c r="I161" s="4">
        <v>24</v>
      </c>
      <c r="J161" s="4">
        <f t="shared" si="6"/>
        <v>77.41935483870968</v>
      </c>
      <c r="K161" s="4"/>
    </row>
    <row r="162" spans="1:11">
      <c r="A162" s="119"/>
      <c r="B162" s="122"/>
      <c r="C162" s="119"/>
      <c r="D162" s="7" t="s">
        <v>19</v>
      </c>
      <c r="E162" s="4">
        <v>31</v>
      </c>
      <c r="F162" s="4">
        <v>0</v>
      </c>
      <c r="G162" s="4">
        <v>2</v>
      </c>
      <c r="H162" s="4">
        <v>5</v>
      </c>
      <c r="I162" s="4">
        <v>24</v>
      </c>
      <c r="J162" s="4">
        <f t="shared" si="6"/>
        <v>77.41935483870968</v>
      </c>
      <c r="K162" s="4"/>
    </row>
    <row r="163" spans="1:11">
      <c r="A163" s="119"/>
      <c r="B163" s="122"/>
      <c r="C163" s="119"/>
      <c r="D163" s="7" t="s">
        <v>150</v>
      </c>
      <c r="E163" s="4">
        <v>31</v>
      </c>
      <c r="F163" s="4">
        <v>0</v>
      </c>
      <c r="G163" s="4">
        <v>1</v>
      </c>
      <c r="H163" s="4">
        <v>3</v>
      </c>
      <c r="I163" s="4">
        <v>27</v>
      </c>
      <c r="J163" s="4">
        <f t="shared" si="6"/>
        <v>87.096774193548384</v>
      </c>
      <c r="K163" s="4"/>
    </row>
    <row r="164" spans="1:11">
      <c r="A164" s="119"/>
      <c r="B164" s="122"/>
      <c r="C164" s="119"/>
      <c r="D164" s="8" t="s">
        <v>144</v>
      </c>
      <c r="E164" s="4">
        <v>31</v>
      </c>
      <c r="F164" s="4">
        <v>0</v>
      </c>
      <c r="G164" s="4">
        <v>1</v>
      </c>
      <c r="H164" s="4">
        <v>6</v>
      </c>
      <c r="I164" s="4">
        <v>24</v>
      </c>
      <c r="J164" s="4">
        <f t="shared" si="6"/>
        <v>77.41935483870968</v>
      </c>
      <c r="K164" s="4"/>
    </row>
    <row r="165" spans="1:11">
      <c r="A165" s="119"/>
      <c r="B165" s="122"/>
      <c r="C165" s="119"/>
      <c r="D165" s="8" t="s">
        <v>143</v>
      </c>
      <c r="E165" s="4">
        <v>31</v>
      </c>
      <c r="F165" s="4">
        <v>0</v>
      </c>
      <c r="G165" s="4">
        <v>1</v>
      </c>
      <c r="H165" s="4">
        <v>4</v>
      </c>
      <c r="I165" s="4">
        <v>26</v>
      </c>
      <c r="J165" s="4">
        <f t="shared" si="6"/>
        <v>83.870967741935488</v>
      </c>
      <c r="K165" s="4"/>
    </row>
    <row r="166" spans="1:11">
      <c r="A166" s="120"/>
      <c r="B166" s="123"/>
      <c r="C166" s="120"/>
      <c r="D166" s="8" t="s">
        <v>145</v>
      </c>
      <c r="E166" s="4">
        <v>31</v>
      </c>
      <c r="F166" s="4">
        <v>0</v>
      </c>
      <c r="G166" s="4">
        <v>2</v>
      </c>
      <c r="H166" s="4">
        <v>3</v>
      </c>
      <c r="I166" s="4">
        <v>26</v>
      </c>
      <c r="J166" s="4">
        <f t="shared" si="6"/>
        <v>83.870967741935488</v>
      </c>
      <c r="K166" s="4"/>
    </row>
    <row r="167" spans="1:11" ht="30">
      <c r="A167" s="118">
        <v>5</v>
      </c>
      <c r="B167" s="85" t="s">
        <v>20</v>
      </c>
      <c r="C167" s="118">
        <v>2</v>
      </c>
      <c r="D167" s="5" t="s">
        <v>21</v>
      </c>
      <c r="E167" s="4">
        <v>31</v>
      </c>
      <c r="F167" s="4">
        <v>0</v>
      </c>
      <c r="G167" s="4">
        <v>3</v>
      </c>
      <c r="H167" s="4">
        <v>5</v>
      </c>
      <c r="I167" s="4">
        <v>23</v>
      </c>
      <c r="J167" s="4">
        <f t="shared" si="6"/>
        <v>74.193548387096769</v>
      </c>
      <c r="K167" s="4"/>
    </row>
    <row r="168" spans="1:11">
      <c r="A168" s="120"/>
      <c r="B168" s="85"/>
      <c r="C168" s="120"/>
      <c r="D168" s="5" t="s">
        <v>22</v>
      </c>
      <c r="E168" s="4">
        <v>31</v>
      </c>
      <c r="F168" s="4">
        <v>0</v>
      </c>
      <c r="G168" s="4">
        <v>0</v>
      </c>
      <c r="H168" s="4">
        <v>5</v>
      </c>
      <c r="I168" s="4">
        <v>26</v>
      </c>
      <c r="J168" s="4">
        <f t="shared" si="6"/>
        <v>83.870967741935488</v>
      </c>
      <c r="K168" s="4"/>
    </row>
    <row r="169" spans="1:11">
      <c r="A169" s="87">
        <v>6</v>
      </c>
      <c r="B169" s="85" t="s">
        <v>23</v>
      </c>
      <c r="C169" s="87">
        <v>1</v>
      </c>
      <c r="D169" s="9" t="s">
        <v>24</v>
      </c>
      <c r="E169" s="4">
        <v>31</v>
      </c>
      <c r="F169" s="4">
        <v>0</v>
      </c>
      <c r="G169" s="4">
        <v>2</v>
      </c>
      <c r="H169" s="4">
        <v>4</v>
      </c>
      <c r="I169" s="4">
        <v>25</v>
      </c>
      <c r="J169" s="4">
        <f t="shared" si="6"/>
        <v>80.645161290322577</v>
      </c>
      <c r="K169" s="4"/>
    </row>
    <row r="170" spans="1:11">
      <c r="A170" s="118">
        <v>7</v>
      </c>
      <c r="B170" s="121" t="s">
        <v>25</v>
      </c>
      <c r="C170" s="118">
        <v>2</v>
      </c>
      <c r="D170" s="10" t="s">
        <v>26</v>
      </c>
      <c r="E170" s="4">
        <v>31</v>
      </c>
      <c r="F170" s="4">
        <v>0</v>
      </c>
      <c r="G170" s="4">
        <v>2</v>
      </c>
      <c r="H170" s="4">
        <v>4</v>
      </c>
      <c r="I170" s="4">
        <v>25</v>
      </c>
      <c r="J170" s="4">
        <f>I170/30*100</f>
        <v>83.333333333333343</v>
      </c>
      <c r="K170" s="4"/>
    </row>
    <row r="171" spans="1:11">
      <c r="A171" s="120"/>
      <c r="B171" s="123"/>
      <c r="C171" s="120"/>
      <c r="D171" s="10" t="s">
        <v>27</v>
      </c>
      <c r="E171" s="4">
        <v>31</v>
      </c>
      <c r="F171" s="4">
        <v>0</v>
      </c>
      <c r="G171" s="4">
        <v>7</v>
      </c>
      <c r="H171" s="4">
        <v>4</v>
      </c>
      <c r="I171" s="4">
        <v>20</v>
      </c>
      <c r="J171" s="4">
        <f>I171/31*100</f>
        <v>64.516129032258064</v>
      </c>
      <c r="K171" s="4"/>
    </row>
    <row r="172" spans="1:11">
      <c r="A172" s="118">
        <v>8</v>
      </c>
      <c r="B172" s="126" t="s">
        <v>28</v>
      </c>
      <c r="C172" s="127">
        <v>12</v>
      </c>
      <c r="D172" s="3" t="s">
        <v>29</v>
      </c>
      <c r="E172" s="4">
        <v>31</v>
      </c>
      <c r="F172" s="4">
        <v>0</v>
      </c>
      <c r="G172" s="4">
        <v>2</v>
      </c>
      <c r="H172" s="4">
        <v>0</v>
      </c>
      <c r="I172" s="4">
        <v>29</v>
      </c>
      <c r="J172" s="4">
        <f>I172/30*100</f>
        <v>96.666666666666671</v>
      </c>
      <c r="K172" s="4"/>
    </row>
    <row r="173" spans="1:11">
      <c r="A173" s="119"/>
      <c r="B173" s="126"/>
      <c r="C173" s="127"/>
      <c r="D173" s="3" t="s">
        <v>30</v>
      </c>
      <c r="E173" s="4">
        <v>31</v>
      </c>
      <c r="F173" s="4">
        <v>0</v>
      </c>
      <c r="G173" s="4">
        <v>1</v>
      </c>
      <c r="H173" s="4">
        <v>4</v>
      </c>
      <c r="I173" s="4">
        <v>26</v>
      </c>
      <c r="J173" s="4">
        <f>I173/31*100</f>
        <v>83.870967741935488</v>
      </c>
      <c r="K173" s="4"/>
    </row>
    <row r="174" spans="1:11">
      <c r="A174" s="119"/>
      <c r="B174" s="126"/>
      <c r="C174" s="127"/>
      <c r="D174" s="3" t="s">
        <v>237</v>
      </c>
      <c r="E174" s="4">
        <v>31</v>
      </c>
      <c r="F174" s="4">
        <v>0</v>
      </c>
      <c r="G174" s="4">
        <v>0</v>
      </c>
      <c r="H174" s="4">
        <v>4</v>
      </c>
      <c r="I174" s="4">
        <v>27</v>
      </c>
      <c r="J174" s="4">
        <f t="shared" ref="J174:J183" si="7">I174/30*100</f>
        <v>90</v>
      </c>
      <c r="K174" s="4"/>
    </row>
    <row r="175" spans="1:11">
      <c r="A175" s="119"/>
      <c r="B175" s="126"/>
      <c r="C175" s="127"/>
      <c r="D175" s="3" t="s">
        <v>31</v>
      </c>
      <c r="E175" s="4">
        <v>31</v>
      </c>
      <c r="F175" s="4">
        <v>0</v>
      </c>
      <c r="G175" s="4">
        <v>1</v>
      </c>
      <c r="H175" s="4">
        <v>4</v>
      </c>
      <c r="I175" s="4">
        <v>26</v>
      </c>
      <c r="J175" s="4">
        <f t="shared" si="7"/>
        <v>86.666666666666671</v>
      </c>
      <c r="K175" s="4"/>
    </row>
    <row r="176" spans="1:11">
      <c r="A176" s="119"/>
      <c r="B176" s="126"/>
      <c r="C176" s="127"/>
      <c r="D176" s="3" t="s">
        <v>32</v>
      </c>
      <c r="E176" s="4">
        <v>31</v>
      </c>
      <c r="F176" s="4">
        <v>0</v>
      </c>
      <c r="G176" s="4">
        <v>1</v>
      </c>
      <c r="H176" s="4">
        <v>4</v>
      </c>
      <c r="I176" s="4">
        <v>26</v>
      </c>
      <c r="J176" s="4">
        <f t="shared" si="7"/>
        <v>86.666666666666671</v>
      </c>
      <c r="K176" s="4"/>
    </row>
    <row r="177" spans="1:11">
      <c r="A177" s="119"/>
      <c r="B177" s="126"/>
      <c r="C177" s="127"/>
      <c r="D177" s="3" t="s">
        <v>33</v>
      </c>
      <c r="E177" s="4">
        <v>31</v>
      </c>
      <c r="F177" s="4">
        <v>0</v>
      </c>
      <c r="G177" s="4">
        <v>2</v>
      </c>
      <c r="H177" s="4">
        <v>3</v>
      </c>
      <c r="I177" s="4">
        <v>26</v>
      </c>
      <c r="J177" s="4">
        <f t="shared" si="7"/>
        <v>86.666666666666671</v>
      </c>
      <c r="K177" s="4"/>
    </row>
    <row r="178" spans="1:11">
      <c r="A178" s="119"/>
      <c r="B178" s="126"/>
      <c r="C178" s="127"/>
      <c r="D178" s="3" t="s">
        <v>153</v>
      </c>
      <c r="E178" s="4">
        <v>31</v>
      </c>
      <c r="F178" s="4">
        <v>0</v>
      </c>
      <c r="G178" s="4">
        <v>0</v>
      </c>
      <c r="H178" s="4">
        <v>4</v>
      </c>
      <c r="I178" s="4">
        <v>27</v>
      </c>
      <c r="J178" s="4">
        <f t="shared" si="7"/>
        <v>90</v>
      </c>
      <c r="K178" s="4"/>
    </row>
    <row r="179" spans="1:11">
      <c r="A179" s="119"/>
      <c r="B179" s="126"/>
      <c r="C179" s="127"/>
      <c r="D179" s="3" t="s">
        <v>238</v>
      </c>
      <c r="E179" s="4">
        <v>31</v>
      </c>
      <c r="F179" s="4">
        <v>0</v>
      </c>
      <c r="G179" s="4">
        <v>2</v>
      </c>
      <c r="H179" s="4">
        <v>4</v>
      </c>
      <c r="I179" s="4">
        <v>25</v>
      </c>
      <c r="J179" s="4">
        <f t="shared" si="7"/>
        <v>83.333333333333343</v>
      </c>
      <c r="K179" s="4"/>
    </row>
    <row r="180" spans="1:11">
      <c r="A180" s="119"/>
      <c r="B180" s="126"/>
      <c r="C180" s="127"/>
      <c r="D180" s="3" t="s">
        <v>35</v>
      </c>
      <c r="E180" s="4">
        <v>31</v>
      </c>
      <c r="F180" s="4">
        <v>0</v>
      </c>
      <c r="G180" s="4">
        <v>0</v>
      </c>
      <c r="H180" s="4">
        <v>5</v>
      </c>
      <c r="I180" s="4">
        <v>26</v>
      </c>
      <c r="J180" s="4">
        <f t="shared" si="7"/>
        <v>86.666666666666671</v>
      </c>
      <c r="K180" s="4"/>
    </row>
    <row r="181" spans="1:11">
      <c r="A181" s="119"/>
      <c r="B181" s="126"/>
      <c r="C181" s="127"/>
      <c r="D181" s="3" t="s">
        <v>146</v>
      </c>
      <c r="E181" s="4">
        <v>31</v>
      </c>
      <c r="F181" s="4">
        <v>0</v>
      </c>
      <c r="G181" s="4">
        <v>2</v>
      </c>
      <c r="H181" s="4">
        <v>4</v>
      </c>
      <c r="I181" s="4">
        <v>25</v>
      </c>
      <c r="J181" s="4">
        <f t="shared" si="7"/>
        <v>83.333333333333343</v>
      </c>
      <c r="K181" s="4"/>
    </row>
    <row r="182" spans="1:11">
      <c r="A182" s="119"/>
      <c r="B182" s="126"/>
      <c r="C182" s="127"/>
      <c r="D182" s="3" t="s">
        <v>36</v>
      </c>
      <c r="E182" s="4">
        <v>31</v>
      </c>
      <c r="F182" s="4">
        <v>0</v>
      </c>
      <c r="G182" s="4">
        <v>2</v>
      </c>
      <c r="H182" s="4">
        <v>6</v>
      </c>
      <c r="I182" s="4">
        <v>23</v>
      </c>
      <c r="J182" s="4">
        <f t="shared" si="7"/>
        <v>76.666666666666671</v>
      </c>
      <c r="K182" s="4"/>
    </row>
    <row r="183" spans="1:11">
      <c r="A183" s="120"/>
      <c r="B183" s="126"/>
      <c r="C183" s="127"/>
      <c r="D183" s="3" t="s">
        <v>37</v>
      </c>
      <c r="E183" s="4">
        <v>31</v>
      </c>
      <c r="F183" s="4">
        <v>0</v>
      </c>
      <c r="G183" s="4">
        <v>1</v>
      </c>
      <c r="H183" s="4">
        <v>5</v>
      </c>
      <c r="I183" s="4">
        <v>25</v>
      </c>
      <c r="J183" s="4">
        <f t="shared" si="7"/>
        <v>83.333333333333343</v>
      </c>
      <c r="K183" s="4"/>
    </row>
    <row r="184" spans="1:11">
      <c r="A184" s="118">
        <v>9</v>
      </c>
      <c r="B184" s="118" t="s">
        <v>38</v>
      </c>
      <c r="C184" s="118">
        <v>6</v>
      </c>
      <c r="D184" s="12" t="s">
        <v>39</v>
      </c>
      <c r="E184" s="4">
        <v>31</v>
      </c>
      <c r="F184" s="4">
        <v>0</v>
      </c>
      <c r="G184" s="4">
        <v>5</v>
      </c>
      <c r="H184" s="4">
        <v>4</v>
      </c>
      <c r="I184" s="4">
        <v>22</v>
      </c>
      <c r="J184" s="4">
        <f t="shared" ref="J184:J210" si="8">I184/31*100</f>
        <v>70.967741935483872</v>
      </c>
      <c r="K184" s="4"/>
    </row>
    <row r="185" spans="1:11">
      <c r="A185" s="119"/>
      <c r="B185" s="119"/>
      <c r="C185" s="119"/>
      <c r="D185" s="12" t="s">
        <v>40</v>
      </c>
      <c r="E185" s="4">
        <v>31</v>
      </c>
      <c r="F185" s="4">
        <v>0</v>
      </c>
      <c r="G185" s="4">
        <v>5</v>
      </c>
      <c r="H185" s="4">
        <v>4</v>
      </c>
      <c r="I185" s="4">
        <v>22</v>
      </c>
      <c r="J185" s="4">
        <f t="shared" si="8"/>
        <v>70.967741935483872</v>
      </c>
      <c r="K185" s="4"/>
    </row>
    <row r="186" spans="1:11">
      <c r="A186" s="119"/>
      <c r="B186" s="119"/>
      <c r="C186" s="119"/>
      <c r="D186" s="12" t="s">
        <v>41</v>
      </c>
      <c r="E186" s="4">
        <v>31</v>
      </c>
      <c r="F186" s="4">
        <v>0</v>
      </c>
      <c r="G186" s="4">
        <v>7</v>
      </c>
      <c r="H186" s="4">
        <v>5</v>
      </c>
      <c r="I186" s="4">
        <v>19</v>
      </c>
      <c r="J186" s="4">
        <f t="shared" si="8"/>
        <v>61.29032258064516</v>
      </c>
      <c r="K186" s="4"/>
    </row>
    <row r="187" spans="1:11">
      <c r="A187" s="119"/>
      <c r="B187" s="119"/>
      <c r="C187" s="119"/>
      <c r="D187" s="12" t="s">
        <v>42</v>
      </c>
      <c r="E187" s="4">
        <v>31</v>
      </c>
      <c r="F187" s="4">
        <v>0</v>
      </c>
      <c r="G187" s="4">
        <v>5</v>
      </c>
      <c r="H187" s="4">
        <v>4</v>
      </c>
      <c r="I187" s="4">
        <v>22</v>
      </c>
      <c r="J187" s="4">
        <f t="shared" si="8"/>
        <v>70.967741935483872</v>
      </c>
      <c r="K187" s="4"/>
    </row>
    <row r="188" spans="1:11">
      <c r="A188" s="119"/>
      <c r="B188" s="119"/>
      <c r="C188" s="119"/>
      <c r="D188" s="12" t="s">
        <v>43</v>
      </c>
      <c r="E188" s="4">
        <v>31</v>
      </c>
      <c r="F188" s="4">
        <v>0</v>
      </c>
      <c r="G188" s="13">
        <v>13</v>
      </c>
      <c r="H188" s="4">
        <v>5</v>
      </c>
      <c r="I188" s="4">
        <v>13</v>
      </c>
      <c r="J188" s="4">
        <f t="shared" si="8"/>
        <v>41.935483870967744</v>
      </c>
      <c r="K188" s="4"/>
    </row>
    <row r="189" spans="1:11" ht="21.75" customHeight="1">
      <c r="A189" s="120"/>
      <c r="B189" s="120"/>
      <c r="C189" s="120"/>
      <c r="D189" s="12" t="s">
        <v>44</v>
      </c>
      <c r="E189" s="4">
        <v>31</v>
      </c>
      <c r="F189" s="4">
        <v>0</v>
      </c>
      <c r="G189" s="4">
        <v>0</v>
      </c>
      <c r="H189" s="4">
        <v>6</v>
      </c>
      <c r="I189" s="4">
        <v>25</v>
      </c>
      <c r="J189" s="4">
        <f t="shared" si="8"/>
        <v>80.645161290322577</v>
      </c>
      <c r="K189" s="4"/>
    </row>
    <row r="190" spans="1:11" ht="30">
      <c r="A190" s="118">
        <v>10</v>
      </c>
      <c r="B190" s="118" t="s">
        <v>45</v>
      </c>
      <c r="C190" s="118">
        <v>2</v>
      </c>
      <c r="D190" s="13" t="s">
        <v>46</v>
      </c>
      <c r="E190" s="4">
        <v>31</v>
      </c>
      <c r="F190" s="4">
        <v>0</v>
      </c>
      <c r="G190" s="4">
        <v>0</v>
      </c>
      <c r="H190" s="4">
        <v>4</v>
      </c>
      <c r="I190" s="4">
        <v>27</v>
      </c>
      <c r="J190" s="4">
        <f t="shared" si="8"/>
        <v>87.096774193548384</v>
      </c>
      <c r="K190" s="4"/>
    </row>
    <row r="191" spans="1:11">
      <c r="A191" s="120"/>
      <c r="B191" s="120"/>
      <c r="C191" s="120"/>
      <c r="D191" s="13" t="s">
        <v>47</v>
      </c>
      <c r="E191" s="4">
        <v>31</v>
      </c>
      <c r="F191" s="4">
        <v>0</v>
      </c>
      <c r="G191" s="4">
        <v>1</v>
      </c>
      <c r="H191" s="4">
        <v>4</v>
      </c>
      <c r="I191" s="4">
        <v>26</v>
      </c>
      <c r="J191" s="4">
        <f t="shared" si="8"/>
        <v>83.870967741935488</v>
      </c>
      <c r="K191" s="4"/>
    </row>
    <row r="192" spans="1:11" ht="30">
      <c r="A192" s="118">
        <v>11</v>
      </c>
      <c r="B192" s="118" t="s">
        <v>48</v>
      </c>
      <c r="C192" s="118">
        <v>2</v>
      </c>
      <c r="D192" s="13" t="s">
        <v>49</v>
      </c>
      <c r="E192" s="4">
        <v>31</v>
      </c>
      <c r="F192" s="4">
        <v>0</v>
      </c>
      <c r="G192" s="4">
        <v>0</v>
      </c>
      <c r="H192" s="4">
        <v>3</v>
      </c>
      <c r="I192" s="4">
        <v>10</v>
      </c>
      <c r="J192" s="4">
        <f t="shared" si="8"/>
        <v>32.258064516129032</v>
      </c>
      <c r="K192" s="4"/>
    </row>
    <row r="193" spans="1:11" ht="19.5" customHeight="1">
      <c r="A193" s="120"/>
      <c r="B193" s="120"/>
      <c r="C193" s="120"/>
      <c r="D193" s="13" t="s">
        <v>50</v>
      </c>
      <c r="E193" s="4">
        <v>31</v>
      </c>
      <c r="F193" s="4">
        <v>0</v>
      </c>
      <c r="G193" s="4">
        <v>1</v>
      </c>
      <c r="H193" s="4">
        <v>5</v>
      </c>
      <c r="I193" s="4">
        <v>25</v>
      </c>
      <c r="J193" s="4">
        <f t="shared" si="8"/>
        <v>80.645161290322577</v>
      </c>
      <c r="K193" s="4"/>
    </row>
    <row r="194" spans="1:11" ht="24" customHeight="1">
      <c r="A194" s="87">
        <v>12</v>
      </c>
      <c r="B194" s="13" t="s">
        <v>51</v>
      </c>
      <c r="C194" s="86">
        <v>1</v>
      </c>
      <c r="D194" s="12" t="s">
        <v>52</v>
      </c>
      <c r="E194" s="4">
        <v>31</v>
      </c>
      <c r="F194" s="4">
        <v>0</v>
      </c>
      <c r="G194" s="4">
        <v>2</v>
      </c>
      <c r="H194" s="4">
        <v>4</v>
      </c>
      <c r="I194" s="4">
        <v>25</v>
      </c>
      <c r="J194" s="4">
        <f t="shared" si="8"/>
        <v>80.645161290322577</v>
      </c>
      <c r="K194" s="4"/>
    </row>
    <row r="195" spans="1:11" ht="30">
      <c r="A195" s="118">
        <v>13</v>
      </c>
      <c r="B195" s="124" t="s">
        <v>53</v>
      </c>
      <c r="C195" s="118">
        <v>2</v>
      </c>
      <c r="D195" s="12" t="s">
        <v>54</v>
      </c>
      <c r="E195" s="4">
        <v>31</v>
      </c>
      <c r="F195" s="4">
        <v>0</v>
      </c>
      <c r="G195" s="4">
        <v>0</v>
      </c>
      <c r="H195" s="4">
        <v>6</v>
      </c>
      <c r="I195" s="4">
        <v>25</v>
      </c>
      <c r="J195" s="4">
        <f t="shared" si="8"/>
        <v>80.645161290322577</v>
      </c>
      <c r="K195" s="4"/>
    </row>
    <row r="196" spans="1:11">
      <c r="A196" s="120"/>
      <c r="B196" s="125"/>
      <c r="C196" s="120"/>
      <c r="D196" s="12" t="s">
        <v>55</v>
      </c>
      <c r="E196" s="4">
        <v>31</v>
      </c>
      <c r="F196" s="4">
        <v>0</v>
      </c>
      <c r="G196" s="4">
        <v>5</v>
      </c>
      <c r="H196" s="4">
        <v>6</v>
      </c>
      <c r="I196" s="4">
        <v>20</v>
      </c>
      <c r="J196" s="4">
        <f t="shared" si="8"/>
        <v>64.516129032258064</v>
      </c>
      <c r="K196" s="4"/>
    </row>
    <row r="197" spans="1:11" ht="30">
      <c r="A197" s="87">
        <v>14</v>
      </c>
      <c r="B197" s="13" t="s">
        <v>56</v>
      </c>
      <c r="C197" s="87">
        <v>1</v>
      </c>
      <c r="D197" s="12" t="s">
        <v>57</v>
      </c>
      <c r="E197" s="4">
        <v>31</v>
      </c>
      <c r="F197" s="4">
        <v>0</v>
      </c>
      <c r="G197" s="4">
        <v>4</v>
      </c>
      <c r="H197" s="4">
        <v>4</v>
      </c>
      <c r="I197" s="4">
        <v>23</v>
      </c>
      <c r="J197" s="4">
        <f t="shared" si="8"/>
        <v>74.193548387096769</v>
      </c>
      <c r="K197" s="4"/>
    </row>
    <row r="198" spans="1:11" ht="30">
      <c r="A198" s="87">
        <v>15</v>
      </c>
      <c r="B198" s="13" t="s">
        <v>58</v>
      </c>
      <c r="C198" s="87">
        <v>2</v>
      </c>
      <c r="D198" s="12" t="s">
        <v>59</v>
      </c>
      <c r="E198" s="4">
        <v>31</v>
      </c>
      <c r="F198" s="4">
        <v>0</v>
      </c>
      <c r="G198" s="4">
        <v>2</v>
      </c>
      <c r="H198" s="4">
        <v>4</v>
      </c>
      <c r="I198" s="4">
        <v>25</v>
      </c>
      <c r="J198" s="4">
        <f t="shared" si="8"/>
        <v>80.645161290322577</v>
      </c>
      <c r="K198" s="4"/>
    </row>
    <row r="199" spans="1:11">
      <c r="A199" s="87"/>
      <c r="B199" s="13"/>
      <c r="C199" s="87"/>
      <c r="D199" s="12" t="s">
        <v>60</v>
      </c>
      <c r="E199" s="4">
        <v>31</v>
      </c>
      <c r="F199" s="4">
        <v>0</v>
      </c>
      <c r="G199" s="4">
        <v>4</v>
      </c>
      <c r="H199" s="4">
        <v>5</v>
      </c>
      <c r="I199" s="4">
        <v>22</v>
      </c>
      <c r="J199" s="4">
        <f t="shared" si="8"/>
        <v>70.967741935483872</v>
      </c>
      <c r="K199" s="4"/>
    </row>
    <row r="200" spans="1:11">
      <c r="A200" s="87">
        <v>16</v>
      </c>
      <c r="B200" s="85" t="s">
        <v>61</v>
      </c>
      <c r="C200" s="86">
        <v>1</v>
      </c>
      <c r="D200" s="15" t="s">
        <v>62</v>
      </c>
      <c r="E200" s="4">
        <v>31</v>
      </c>
      <c r="F200" s="4">
        <v>0</v>
      </c>
      <c r="G200" s="4">
        <v>0</v>
      </c>
      <c r="H200" s="4">
        <v>0</v>
      </c>
      <c r="I200" s="4">
        <v>3</v>
      </c>
      <c r="J200" s="4">
        <f t="shared" si="8"/>
        <v>9.67741935483871</v>
      </c>
      <c r="K200" s="4"/>
    </row>
    <row r="201" spans="1:11">
      <c r="A201" s="87">
        <v>17</v>
      </c>
      <c r="B201" s="87" t="s">
        <v>63</v>
      </c>
      <c r="C201" s="86">
        <v>1</v>
      </c>
      <c r="D201" s="16" t="s">
        <v>64</v>
      </c>
      <c r="E201" s="4">
        <v>31</v>
      </c>
      <c r="F201" s="4">
        <v>0</v>
      </c>
      <c r="G201" s="4">
        <v>0</v>
      </c>
      <c r="H201" s="4">
        <v>0</v>
      </c>
      <c r="I201" s="4">
        <v>3</v>
      </c>
      <c r="J201" s="4">
        <f t="shared" si="8"/>
        <v>9.67741935483871</v>
      </c>
      <c r="K201" s="4"/>
    </row>
    <row r="202" spans="1:11">
      <c r="A202" s="87">
        <v>18</v>
      </c>
      <c r="B202" s="87" t="s">
        <v>65</v>
      </c>
      <c r="C202" s="86">
        <v>1</v>
      </c>
      <c r="D202" s="16" t="s">
        <v>66</v>
      </c>
      <c r="E202" s="4">
        <v>31</v>
      </c>
      <c r="F202" s="4">
        <v>0</v>
      </c>
      <c r="G202" s="4">
        <v>0</v>
      </c>
      <c r="H202" s="4">
        <v>0</v>
      </c>
      <c r="I202" s="4">
        <v>3</v>
      </c>
      <c r="J202" s="4">
        <f t="shared" si="8"/>
        <v>9.67741935483871</v>
      </c>
      <c r="K202" s="4"/>
    </row>
    <row r="203" spans="1:11">
      <c r="A203" s="87">
        <v>19</v>
      </c>
      <c r="B203" s="87" t="s">
        <v>67</v>
      </c>
      <c r="C203" s="86">
        <v>1</v>
      </c>
      <c r="D203" s="16" t="s">
        <v>68</v>
      </c>
      <c r="E203" s="4">
        <v>31</v>
      </c>
      <c r="F203" s="4">
        <v>0</v>
      </c>
      <c r="G203" s="4">
        <v>0</v>
      </c>
      <c r="H203" s="4">
        <v>0</v>
      </c>
      <c r="I203" s="4">
        <v>3</v>
      </c>
      <c r="J203" s="4">
        <f t="shared" si="8"/>
        <v>9.67741935483871</v>
      </c>
      <c r="K203" s="4"/>
    </row>
    <row r="204" spans="1:11">
      <c r="A204" s="87">
        <v>20</v>
      </c>
      <c r="B204" s="87" t="s">
        <v>69</v>
      </c>
      <c r="C204" s="86">
        <v>1</v>
      </c>
      <c r="D204" s="16" t="s">
        <v>70</v>
      </c>
      <c r="E204" s="4">
        <v>31</v>
      </c>
      <c r="F204" s="4">
        <v>0</v>
      </c>
      <c r="G204" s="4">
        <v>0</v>
      </c>
      <c r="H204" s="4">
        <v>0</v>
      </c>
      <c r="I204" s="4">
        <v>3</v>
      </c>
      <c r="J204" s="4">
        <f t="shared" si="8"/>
        <v>9.67741935483871</v>
      </c>
      <c r="K204" s="4"/>
    </row>
    <row r="205" spans="1:11">
      <c r="A205" s="87">
        <v>21</v>
      </c>
      <c r="B205" s="87" t="s">
        <v>71</v>
      </c>
      <c r="C205" s="86">
        <v>1</v>
      </c>
      <c r="D205" s="16" t="s">
        <v>72</v>
      </c>
      <c r="E205" s="4">
        <v>31</v>
      </c>
      <c r="F205" s="4">
        <v>0</v>
      </c>
      <c r="G205" s="4">
        <v>0</v>
      </c>
      <c r="H205" s="4">
        <v>0</v>
      </c>
      <c r="I205" s="4">
        <v>3</v>
      </c>
      <c r="J205" s="4">
        <f t="shared" si="8"/>
        <v>9.67741935483871</v>
      </c>
      <c r="K205" s="4"/>
    </row>
    <row r="206" spans="1:11">
      <c r="A206" s="87">
        <v>22</v>
      </c>
      <c r="B206" s="87" t="s">
        <v>73</v>
      </c>
      <c r="C206" s="86">
        <v>1</v>
      </c>
      <c r="D206" s="16" t="s">
        <v>74</v>
      </c>
      <c r="E206" s="4">
        <v>31</v>
      </c>
      <c r="F206" s="4">
        <v>0</v>
      </c>
      <c r="G206" s="4">
        <v>0</v>
      </c>
      <c r="H206" s="4">
        <v>0</v>
      </c>
      <c r="I206" s="4">
        <v>3</v>
      </c>
      <c r="J206" s="4">
        <f t="shared" si="8"/>
        <v>9.67741935483871</v>
      </c>
      <c r="K206" s="4"/>
    </row>
    <row r="207" spans="1:11">
      <c r="A207" s="87">
        <v>23</v>
      </c>
      <c r="B207" s="87" t="s">
        <v>75</v>
      </c>
      <c r="C207" s="86">
        <v>1</v>
      </c>
      <c r="D207" s="16" t="s">
        <v>76</v>
      </c>
      <c r="E207" s="4">
        <v>31</v>
      </c>
      <c r="F207" s="4">
        <v>0</v>
      </c>
      <c r="G207" s="4">
        <v>0</v>
      </c>
      <c r="H207" s="4">
        <v>0</v>
      </c>
      <c r="I207" s="4">
        <v>3</v>
      </c>
      <c r="J207" s="4">
        <f t="shared" si="8"/>
        <v>9.67741935483871</v>
      </c>
      <c r="K207" s="4"/>
    </row>
    <row r="208" spans="1:11">
      <c r="A208" s="87">
        <v>24</v>
      </c>
      <c r="B208" s="87" t="s">
        <v>77</v>
      </c>
      <c r="C208" s="86">
        <v>1</v>
      </c>
      <c r="D208" s="16" t="s">
        <v>78</v>
      </c>
      <c r="E208" s="4">
        <v>31</v>
      </c>
      <c r="F208" s="4">
        <v>0</v>
      </c>
      <c r="G208" s="4">
        <v>0</v>
      </c>
      <c r="H208" s="4">
        <v>0</v>
      </c>
      <c r="I208" s="4">
        <v>3</v>
      </c>
      <c r="J208" s="4">
        <f t="shared" si="8"/>
        <v>9.67741935483871</v>
      </c>
      <c r="K208" s="4"/>
    </row>
    <row r="209" spans="1:11">
      <c r="A209" s="87">
        <v>25</v>
      </c>
      <c r="B209" s="87" t="s">
        <v>79</v>
      </c>
      <c r="C209" s="86">
        <v>1</v>
      </c>
      <c r="D209" s="16" t="s">
        <v>214</v>
      </c>
      <c r="E209" s="4">
        <v>31</v>
      </c>
      <c r="F209" s="4">
        <v>0</v>
      </c>
      <c r="G209" s="4">
        <v>19</v>
      </c>
      <c r="H209" s="4">
        <v>5</v>
      </c>
      <c r="I209" s="4">
        <v>7</v>
      </c>
      <c r="J209" s="4">
        <f t="shared" si="8"/>
        <v>22.58064516129032</v>
      </c>
      <c r="K209" s="4"/>
    </row>
    <row r="210" spans="1:11">
      <c r="A210" s="87">
        <v>26</v>
      </c>
      <c r="B210" s="87" t="s">
        <v>81</v>
      </c>
      <c r="C210" s="87">
        <v>1</v>
      </c>
      <c r="D210" s="9" t="s">
        <v>154</v>
      </c>
      <c r="E210" s="4">
        <v>31</v>
      </c>
      <c r="F210" s="4">
        <v>0</v>
      </c>
      <c r="G210" s="4">
        <v>1</v>
      </c>
      <c r="H210" s="4">
        <v>4</v>
      </c>
      <c r="I210" s="4">
        <v>26</v>
      </c>
      <c r="J210" s="4">
        <f t="shared" si="8"/>
        <v>83.870967741935488</v>
      </c>
      <c r="K210" s="4"/>
    </row>
    <row r="211" spans="1:11">
      <c r="A211" s="87">
        <v>27</v>
      </c>
      <c r="B211" s="87" t="s">
        <v>82</v>
      </c>
      <c r="C211" s="87">
        <v>2</v>
      </c>
      <c r="D211" s="9" t="s">
        <v>83</v>
      </c>
      <c r="E211" s="4"/>
      <c r="F211" s="4"/>
      <c r="G211" s="4"/>
      <c r="H211" s="4"/>
      <c r="I211" s="4"/>
      <c r="J211" s="4"/>
      <c r="K211" s="4"/>
    </row>
    <row r="212" spans="1:11">
      <c r="A212" s="87">
        <v>28</v>
      </c>
      <c r="B212" s="87" t="s">
        <v>84</v>
      </c>
      <c r="C212" s="87">
        <v>1</v>
      </c>
      <c r="D212" s="9" t="s">
        <v>85</v>
      </c>
      <c r="E212" s="4">
        <v>31</v>
      </c>
      <c r="F212" s="4">
        <v>0</v>
      </c>
      <c r="G212" s="4">
        <v>0</v>
      </c>
      <c r="H212" s="4">
        <v>6</v>
      </c>
      <c r="I212" s="4">
        <v>25</v>
      </c>
      <c r="J212" s="4">
        <f t="shared" ref="J212:J224" si="9">I212/31*100</f>
        <v>80.645161290322577</v>
      </c>
      <c r="K212" s="4"/>
    </row>
    <row r="213" spans="1:11">
      <c r="A213" s="87">
        <v>29</v>
      </c>
      <c r="B213" s="85" t="s">
        <v>86</v>
      </c>
      <c r="C213" s="87">
        <v>1</v>
      </c>
      <c r="D213" s="10" t="s">
        <v>87</v>
      </c>
      <c r="E213" s="4">
        <v>31</v>
      </c>
      <c r="F213" s="4">
        <v>0</v>
      </c>
      <c r="G213" s="4">
        <v>3</v>
      </c>
      <c r="H213" s="4">
        <v>6</v>
      </c>
      <c r="I213" s="4">
        <v>22</v>
      </c>
      <c r="J213" s="4">
        <f t="shared" si="9"/>
        <v>70.967741935483872</v>
      </c>
      <c r="K213" s="4"/>
    </row>
    <row r="214" spans="1:11">
      <c r="A214" s="118">
        <v>29</v>
      </c>
      <c r="B214" s="121" t="s">
        <v>88</v>
      </c>
      <c r="C214" s="118">
        <v>11</v>
      </c>
      <c r="D214" s="12" t="s">
        <v>89</v>
      </c>
      <c r="E214" s="4">
        <v>31</v>
      </c>
      <c r="F214" s="4">
        <v>0</v>
      </c>
      <c r="G214" s="4">
        <v>3</v>
      </c>
      <c r="H214" s="4">
        <v>5</v>
      </c>
      <c r="I214" s="4">
        <v>23</v>
      </c>
      <c r="J214" s="4">
        <f t="shared" si="9"/>
        <v>74.193548387096769</v>
      </c>
      <c r="K214" s="4"/>
    </row>
    <row r="215" spans="1:11">
      <c r="A215" s="119"/>
      <c r="B215" s="122"/>
      <c r="C215" s="119"/>
      <c r="D215" s="12" t="s">
        <v>90</v>
      </c>
      <c r="E215" s="4">
        <v>31</v>
      </c>
      <c r="F215" s="4">
        <v>0</v>
      </c>
      <c r="G215" s="4" t="s">
        <v>215</v>
      </c>
      <c r="H215" s="4">
        <v>4</v>
      </c>
      <c r="I215" s="4">
        <v>22</v>
      </c>
      <c r="J215" s="4">
        <f t="shared" si="9"/>
        <v>70.967741935483872</v>
      </c>
      <c r="K215" s="4"/>
    </row>
    <row r="216" spans="1:11">
      <c r="A216" s="119"/>
      <c r="B216" s="122"/>
      <c r="C216" s="119"/>
      <c r="D216" s="12" t="s">
        <v>155</v>
      </c>
      <c r="E216" s="4">
        <v>31</v>
      </c>
      <c r="F216" s="4">
        <v>0</v>
      </c>
      <c r="G216" s="4">
        <v>3</v>
      </c>
      <c r="H216" s="4">
        <v>4</v>
      </c>
      <c r="I216" s="4">
        <v>24</v>
      </c>
      <c r="J216" s="4">
        <f t="shared" si="9"/>
        <v>77.41935483870968</v>
      </c>
      <c r="K216" s="4"/>
    </row>
    <row r="217" spans="1:11">
      <c r="A217" s="119"/>
      <c r="B217" s="122"/>
      <c r="C217" s="119"/>
      <c r="D217" s="12" t="s">
        <v>91</v>
      </c>
      <c r="E217" s="4">
        <v>31</v>
      </c>
      <c r="F217" s="4">
        <v>0</v>
      </c>
      <c r="G217" s="13">
        <v>5</v>
      </c>
      <c r="H217" s="4">
        <v>4</v>
      </c>
      <c r="I217" s="4">
        <v>22</v>
      </c>
      <c r="J217" s="4">
        <f t="shared" si="9"/>
        <v>70.967741935483872</v>
      </c>
      <c r="K217" s="4"/>
    </row>
    <row r="218" spans="1:11">
      <c r="A218" s="119"/>
      <c r="B218" s="122"/>
      <c r="C218" s="119"/>
      <c r="D218" s="12" t="s">
        <v>92</v>
      </c>
      <c r="E218" s="4">
        <v>31</v>
      </c>
      <c r="F218" s="4">
        <v>0</v>
      </c>
      <c r="G218" s="4">
        <v>4</v>
      </c>
      <c r="H218" s="4">
        <v>7</v>
      </c>
      <c r="I218" s="4">
        <v>20</v>
      </c>
      <c r="J218" s="4">
        <f t="shared" si="9"/>
        <v>64.516129032258064</v>
      </c>
      <c r="K218" s="4"/>
    </row>
    <row r="219" spans="1:11">
      <c r="A219" s="119"/>
      <c r="B219" s="122"/>
      <c r="C219" s="119"/>
      <c r="D219" s="12" t="s">
        <v>93</v>
      </c>
      <c r="E219" s="4">
        <v>31</v>
      </c>
      <c r="F219" s="4">
        <v>0</v>
      </c>
      <c r="G219" s="4">
        <v>7</v>
      </c>
      <c r="H219" s="4">
        <v>4</v>
      </c>
      <c r="I219" s="4">
        <v>20</v>
      </c>
      <c r="J219" s="4">
        <f t="shared" si="9"/>
        <v>64.516129032258064</v>
      </c>
      <c r="K219" s="4"/>
    </row>
    <row r="220" spans="1:11">
      <c r="A220" s="119"/>
      <c r="B220" s="122"/>
      <c r="C220" s="119"/>
      <c r="D220" s="12" t="s">
        <v>94</v>
      </c>
      <c r="E220" s="4">
        <v>31</v>
      </c>
      <c r="F220" s="4">
        <v>0</v>
      </c>
      <c r="G220" s="4">
        <v>8</v>
      </c>
      <c r="H220" s="4">
        <v>4</v>
      </c>
      <c r="I220" s="4">
        <v>19</v>
      </c>
      <c r="J220" s="4">
        <f t="shared" si="9"/>
        <v>61.29032258064516</v>
      </c>
      <c r="K220" s="4"/>
    </row>
    <row r="221" spans="1:11">
      <c r="A221" s="119"/>
      <c r="B221" s="122"/>
      <c r="C221" s="119"/>
      <c r="D221" s="12" t="s">
        <v>95</v>
      </c>
      <c r="E221" s="4">
        <v>31</v>
      </c>
      <c r="F221" s="4">
        <v>0</v>
      </c>
      <c r="G221" s="4">
        <v>2</v>
      </c>
      <c r="H221" s="4">
        <v>4</v>
      </c>
      <c r="I221" s="4">
        <v>25</v>
      </c>
      <c r="J221" s="4">
        <f t="shared" si="9"/>
        <v>80.645161290322577</v>
      </c>
      <c r="K221" s="4"/>
    </row>
    <row r="222" spans="1:11">
      <c r="A222" s="119"/>
      <c r="B222" s="122"/>
      <c r="C222" s="119"/>
      <c r="D222" s="12" t="s">
        <v>96</v>
      </c>
      <c r="E222" s="4">
        <v>31</v>
      </c>
      <c r="F222" s="4">
        <v>0</v>
      </c>
      <c r="G222" s="4">
        <v>5</v>
      </c>
      <c r="H222" s="4">
        <v>6</v>
      </c>
      <c r="I222" s="4">
        <v>20</v>
      </c>
      <c r="J222" s="4">
        <f t="shared" si="9"/>
        <v>64.516129032258064</v>
      </c>
      <c r="K222" s="4"/>
    </row>
    <row r="223" spans="1:11">
      <c r="A223" s="119"/>
      <c r="B223" s="122"/>
      <c r="C223" s="119"/>
      <c r="D223" s="12" t="s">
        <v>97</v>
      </c>
      <c r="E223" s="4">
        <v>31</v>
      </c>
      <c r="F223" s="4">
        <v>0</v>
      </c>
      <c r="G223" s="4">
        <v>1</v>
      </c>
      <c r="H223" s="4">
        <v>5</v>
      </c>
      <c r="I223" s="4">
        <v>25</v>
      </c>
      <c r="J223" s="4">
        <f t="shared" si="9"/>
        <v>80.645161290322577</v>
      </c>
      <c r="K223" s="4"/>
    </row>
    <row r="224" spans="1:11">
      <c r="A224" s="120"/>
      <c r="B224" s="123"/>
      <c r="C224" s="120"/>
      <c r="D224" s="12" t="s">
        <v>98</v>
      </c>
      <c r="E224" s="4">
        <v>31</v>
      </c>
      <c r="F224" s="4">
        <v>0</v>
      </c>
      <c r="G224" s="4">
        <v>4</v>
      </c>
      <c r="H224" s="4">
        <v>4</v>
      </c>
      <c r="I224" s="4">
        <v>23</v>
      </c>
      <c r="J224" s="4">
        <f t="shared" si="9"/>
        <v>74.193548387096769</v>
      </c>
      <c r="K224" s="4"/>
    </row>
    <row r="225" spans="1:11" ht="30">
      <c r="A225" s="87">
        <v>30</v>
      </c>
      <c r="B225" s="13" t="s">
        <v>99</v>
      </c>
      <c r="C225" s="87">
        <v>3</v>
      </c>
      <c r="D225" s="12" t="s">
        <v>100</v>
      </c>
      <c r="E225" s="4"/>
      <c r="F225" s="4"/>
      <c r="G225" s="4"/>
      <c r="H225" s="4"/>
      <c r="I225" s="4"/>
      <c r="J225" s="4"/>
      <c r="K225" s="4"/>
    </row>
    <row r="226" spans="1:11">
      <c r="A226" s="87">
        <v>31</v>
      </c>
      <c r="B226" s="13" t="s">
        <v>101</v>
      </c>
      <c r="C226" s="87">
        <v>1</v>
      </c>
      <c r="D226" s="17" t="s">
        <v>102</v>
      </c>
      <c r="E226" s="4">
        <v>31</v>
      </c>
      <c r="F226" s="4">
        <v>0</v>
      </c>
      <c r="G226" s="4">
        <v>0</v>
      </c>
      <c r="H226" s="4">
        <v>4</v>
      </c>
      <c r="I226" s="4">
        <v>27</v>
      </c>
      <c r="J226" s="4">
        <f>I226/31*100</f>
        <v>87.096774193548384</v>
      </c>
      <c r="K226" s="4"/>
    </row>
    <row r="227" spans="1:11">
      <c r="A227" s="87">
        <v>32</v>
      </c>
      <c r="B227" s="13" t="s">
        <v>103</v>
      </c>
      <c r="C227" s="87">
        <v>2</v>
      </c>
      <c r="D227" s="17" t="s">
        <v>104</v>
      </c>
      <c r="E227" s="4"/>
      <c r="F227" s="4"/>
      <c r="G227" s="4"/>
      <c r="H227" s="4"/>
      <c r="I227" s="4"/>
      <c r="J227" s="4"/>
      <c r="K227" s="4"/>
    </row>
    <row r="228" spans="1:11">
      <c r="A228" s="87">
        <v>33</v>
      </c>
      <c r="B228" s="85" t="s">
        <v>105</v>
      </c>
      <c r="C228" s="87">
        <v>1</v>
      </c>
      <c r="D228" s="10" t="s">
        <v>106</v>
      </c>
      <c r="E228" s="4">
        <v>31</v>
      </c>
      <c r="F228" s="4">
        <v>0</v>
      </c>
      <c r="G228" s="4">
        <v>3</v>
      </c>
      <c r="H228" s="4">
        <v>6</v>
      </c>
      <c r="I228" s="4">
        <v>22</v>
      </c>
      <c r="J228" s="4">
        <f>I228/31*100</f>
        <v>70.967741935483872</v>
      </c>
      <c r="K228" s="4"/>
    </row>
    <row r="229" spans="1:11" ht="30">
      <c r="A229" s="118">
        <v>34</v>
      </c>
      <c r="B229" s="124" t="s">
        <v>107</v>
      </c>
      <c r="C229" s="118">
        <v>2</v>
      </c>
      <c r="D229" s="12" t="s">
        <v>108</v>
      </c>
      <c r="E229" s="4">
        <v>31</v>
      </c>
      <c r="F229" s="4">
        <v>0</v>
      </c>
      <c r="G229" s="4">
        <v>17</v>
      </c>
      <c r="H229" s="4">
        <v>4</v>
      </c>
      <c r="I229" s="4">
        <v>10</v>
      </c>
      <c r="J229" s="4">
        <f>I229/31*100</f>
        <v>32.258064516129032</v>
      </c>
      <c r="K229" s="4"/>
    </row>
    <row r="230" spans="1:11">
      <c r="A230" s="120"/>
      <c r="B230" s="125"/>
      <c r="C230" s="120"/>
      <c r="D230" s="12" t="s">
        <v>109</v>
      </c>
      <c r="E230" s="4">
        <v>31</v>
      </c>
      <c r="F230" s="4">
        <v>0</v>
      </c>
      <c r="G230" s="4">
        <v>3</v>
      </c>
      <c r="H230" s="4">
        <v>5</v>
      </c>
      <c r="I230" s="4">
        <v>23</v>
      </c>
      <c r="J230" s="4">
        <f>I230/31*100</f>
        <v>74.193548387096769</v>
      </c>
      <c r="K230" s="4"/>
    </row>
    <row r="231" spans="1:11">
      <c r="A231" s="87">
        <v>35</v>
      </c>
      <c r="B231" s="4" t="s">
        <v>110</v>
      </c>
      <c r="C231" s="87">
        <v>1</v>
      </c>
      <c r="D231" s="9" t="s">
        <v>111</v>
      </c>
      <c r="E231" s="4">
        <v>31</v>
      </c>
      <c r="F231" s="4">
        <v>0</v>
      </c>
      <c r="G231" s="4">
        <v>4</v>
      </c>
      <c r="H231" s="4">
        <v>5</v>
      </c>
      <c r="I231" s="4">
        <v>22</v>
      </c>
      <c r="J231" s="4">
        <f>I231/31*100</f>
        <v>70.967741935483872</v>
      </c>
      <c r="K231" s="4"/>
    </row>
    <row r="232" spans="1:11">
      <c r="A232" s="87">
        <v>36</v>
      </c>
      <c r="B232" s="4" t="s">
        <v>112</v>
      </c>
      <c r="C232" s="87">
        <v>1</v>
      </c>
      <c r="D232" s="3" t="s">
        <v>113</v>
      </c>
      <c r="E232" s="4">
        <v>31</v>
      </c>
      <c r="F232" s="4">
        <v>0</v>
      </c>
      <c r="G232" s="4">
        <v>1</v>
      </c>
      <c r="H232" s="4">
        <v>4</v>
      </c>
      <c r="I232" s="4">
        <v>26</v>
      </c>
      <c r="J232" s="4">
        <f>I232/31*100</f>
        <v>83.870967741935488</v>
      </c>
      <c r="K232" s="4"/>
    </row>
    <row r="233" spans="1:11">
      <c r="A233" s="87">
        <v>37</v>
      </c>
      <c r="B233" s="4" t="s">
        <v>114</v>
      </c>
      <c r="C233" s="87">
        <v>1</v>
      </c>
      <c r="D233" s="3" t="s">
        <v>115</v>
      </c>
      <c r="E233" s="4">
        <v>31</v>
      </c>
      <c r="F233" s="4"/>
      <c r="G233" s="4"/>
      <c r="H233" s="4"/>
      <c r="I233" s="4"/>
      <c r="J233" s="4"/>
      <c r="K233" s="4"/>
    </row>
    <row r="234" spans="1:11">
      <c r="A234" s="87">
        <v>38</v>
      </c>
      <c r="B234" s="4" t="s">
        <v>116</v>
      </c>
      <c r="C234" s="87">
        <v>1</v>
      </c>
      <c r="D234" s="13" t="s">
        <v>117</v>
      </c>
      <c r="E234" s="4">
        <v>31</v>
      </c>
      <c r="F234" s="4">
        <v>0</v>
      </c>
      <c r="G234" s="4">
        <v>2</v>
      </c>
      <c r="H234" s="4">
        <v>4</v>
      </c>
      <c r="I234" s="4">
        <v>25</v>
      </c>
      <c r="J234" s="4">
        <f t="shared" ref="J234:J251" si="10">I234/31*100</f>
        <v>80.645161290322577</v>
      </c>
      <c r="K234" s="4"/>
    </row>
    <row r="235" spans="1:11" ht="30">
      <c r="A235" s="87">
        <v>39</v>
      </c>
      <c r="B235" s="4" t="s">
        <v>118</v>
      </c>
      <c r="C235" s="87">
        <v>1</v>
      </c>
      <c r="D235" s="13" t="s">
        <v>119</v>
      </c>
      <c r="E235" s="4">
        <v>31</v>
      </c>
      <c r="F235" s="4">
        <v>0</v>
      </c>
      <c r="G235" s="4">
        <v>1</v>
      </c>
      <c r="H235" s="4">
        <v>4</v>
      </c>
      <c r="I235" s="4">
        <v>26</v>
      </c>
      <c r="J235" s="4">
        <f t="shared" si="10"/>
        <v>83.870967741935488</v>
      </c>
      <c r="K235" s="4"/>
    </row>
    <row r="236" spans="1:11">
      <c r="A236" s="87">
        <v>40</v>
      </c>
      <c r="B236" s="85" t="s">
        <v>120</v>
      </c>
      <c r="C236" s="87">
        <v>1</v>
      </c>
      <c r="D236" s="3" t="s">
        <v>121</v>
      </c>
      <c r="E236" s="4">
        <v>31</v>
      </c>
      <c r="F236" s="4">
        <v>0</v>
      </c>
      <c r="G236" s="4">
        <v>0</v>
      </c>
      <c r="H236" s="4">
        <v>5</v>
      </c>
      <c r="I236" s="4">
        <v>26</v>
      </c>
      <c r="J236" s="4">
        <f t="shared" si="10"/>
        <v>83.870967741935488</v>
      </c>
      <c r="K236" s="4"/>
    </row>
    <row r="237" spans="1:11">
      <c r="A237" s="87">
        <v>41</v>
      </c>
      <c r="B237" s="85" t="s">
        <v>122</v>
      </c>
      <c r="C237" s="87">
        <v>1</v>
      </c>
      <c r="D237" s="3" t="s">
        <v>123</v>
      </c>
      <c r="E237" s="4">
        <v>31</v>
      </c>
      <c r="F237" s="4"/>
      <c r="G237" s="4">
        <v>0</v>
      </c>
      <c r="H237" s="4">
        <v>4</v>
      </c>
      <c r="I237" s="4">
        <v>27</v>
      </c>
      <c r="J237" s="4">
        <f t="shared" si="10"/>
        <v>87.096774193548384</v>
      </c>
      <c r="K237" s="4"/>
    </row>
    <row r="238" spans="1:11">
      <c r="A238" s="87">
        <v>42</v>
      </c>
      <c r="B238" s="13" t="s">
        <v>124</v>
      </c>
      <c r="C238" s="87">
        <v>1</v>
      </c>
      <c r="D238" s="12" t="s">
        <v>125</v>
      </c>
      <c r="E238" s="4">
        <v>31</v>
      </c>
      <c r="F238" s="4">
        <v>0</v>
      </c>
      <c r="G238" s="4">
        <v>2</v>
      </c>
      <c r="H238" s="4">
        <v>4</v>
      </c>
      <c r="I238" s="4">
        <v>25</v>
      </c>
      <c r="J238" s="4">
        <f t="shared" si="10"/>
        <v>80.645161290322577</v>
      </c>
      <c r="K238" s="4"/>
    </row>
    <row r="239" spans="1:11" ht="45">
      <c r="A239" s="118">
        <v>43</v>
      </c>
      <c r="B239" s="118" t="s">
        <v>126</v>
      </c>
      <c r="C239" s="118">
        <v>3</v>
      </c>
      <c r="D239" s="5" t="s">
        <v>216</v>
      </c>
      <c r="E239" s="4">
        <v>31</v>
      </c>
      <c r="F239" s="4">
        <v>0</v>
      </c>
      <c r="G239" s="4">
        <v>0</v>
      </c>
      <c r="H239" s="4">
        <v>4</v>
      </c>
      <c r="I239" s="4">
        <v>27</v>
      </c>
      <c r="J239" s="4">
        <f t="shared" si="10"/>
        <v>87.096774193548384</v>
      </c>
      <c r="K239" s="4"/>
    </row>
    <row r="240" spans="1:11" ht="30">
      <c r="A240" s="119"/>
      <c r="B240" s="119"/>
      <c r="C240" s="119"/>
      <c r="D240" s="5" t="s">
        <v>156</v>
      </c>
      <c r="E240" s="4">
        <v>31</v>
      </c>
      <c r="F240" s="4">
        <v>0</v>
      </c>
      <c r="G240" s="4">
        <v>0</v>
      </c>
      <c r="H240" s="4">
        <v>4</v>
      </c>
      <c r="I240" s="4">
        <v>27</v>
      </c>
      <c r="J240" s="4">
        <f t="shared" si="10"/>
        <v>87.096774193548384</v>
      </c>
      <c r="K240" s="4"/>
    </row>
    <row r="241" spans="1:11">
      <c r="A241" s="120"/>
      <c r="B241" s="120"/>
      <c r="C241" s="120"/>
      <c r="D241" s="5" t="s">
        <v>217</v>
      </c>
      <c r="E241" s="4">
        <v>31</v>
      </c>
      <c r="F241" s="4">
        <v>0</v>
      </c>
      <c r="G241" s="4">
        <v>0</v>
      </c>
      <c r="H241" s="4">
        <v>4</v>
      </c>
      <c r="I241" s="4">
        <v>27</v>
      </c>
      <c r="J241" s="4">
        <f t="shared" si="10"/>
        <v>87.096774193548384</v>
      </c>
      <c r="K241" s="4"/>
    </row>
    <row r="242" spans="1:11">
      <c r="A242" s="87">
        <v>44</v>
      </c>
      <c r="B242" s="13" t="s">
        <v>129</v>
      </c>
      <c r="C242" s="86">
        <v>1</v>
      </c>
      <c r="D242" s="12" t="s">
        <v>130</v>
      </c>
      <c r="E242" s="4">
        <v>31</v>
      </c>
      <c r="F242" s="4">
        <v>0</v>
      </c>
      <c r="G242" s="4">
        <v>3</v>
      </c>
      <c r="H242" s="4">
        <v>5</v>
      </c>
      <c r="I242" s="4">
        <v>23</v>
      </c>
      <c r="J242" s="4">
        <f t="shared" si="10"/>
        <v>74.193548387096769</v>
      </c>
      <c r="K242" s="4"/>
    </row>
    <row r="243" spans="1:11">
      <c r="A243" s="87">
        <v>45</v>
      </c>
      <c r="B243" s="4" t="s">
        <v>131</v>
      </c>
      <c r="C243" s="87">
        <v>1</v>
      </c>
      <c r="D243" s="3" t="s">
        <v>132</v>
      </c>
      <c r="E243" s="4">
        <v>31</v>
      </c>
      <c r="F243" s="4">
        <v>0</v>
      </c>
      <c r="G243" s="4">
        <v>15</v>
      </c>
      <c r="H243" s="4">
        <v>0</v>
      </c>
      <c r="I243" s="4">
        <v>16</v>
      </c>
      <c r="J243" s="4">
        <f t="shared" si="10"/>
        <v>51.612903225806448</v>
      </c>
      <c r="K243" s="4"/>
    </row>
    <row r="244" spans="1:11">
      <c r="A244" s="87">
        <v>46</v>
      </c>
      <c r="B244" s="4" t="s">
        <v>133</v>
      </c>
      <c r="C244" s="86">
        <v>1</v>
      </c>
      <c r="D244" s="12" t="s">
        <v>134</v>
      </c>
      <c r="E244" s="4">
        <v>31</v>
      </c>
      <c r="F244" s="4">
        <v>0</v>
      </c>
      <c r="G244" s="4">
        <v>4</v>
      </c>
      <c r="H244" s="4">
        <v>6</v>
      </c>
      <c r="I244" s="4">
        <v>21</v>
      </c>
      <c r="J244" s="4">
        <f t="shared" si="10"/>
        <v>67.741935483870961</v>
      </c>
      <c r="K244" s="4"/>
    </row>
    <row r="245" spans="1:11" ht="30">
      <c r="A245" s="118">
        <v>47</v>
      </c>
      <c r="B245" s="118" t="s">
        <v>135</v>
      </c>
      <c r="C245" s="118">
        <v>3</v>
      </c>
      <c r="D245" s="12" t="s">
        <v>136</v>
      </c>
      <c r="E245" s="4">
        <v>31</v>
      </c>
      <c r="F245" s="4">
        <v>0</v>
      </c>
      <c r="G245" s="4">
        <v>4</v>
      </c>
      <c r="H245" s="4">
        <v>4</v>
      </c>
      <c r="I245" s="4">
        <v>23</v>
      </c>
      <c r="J245" s="4">
        <f t="shared" si="10"/>
        <v>74.193548387096769</v>
      </c>
      <c r="K245" s="4"/>
    </row>
    <row r="246" spans="1:11">
      <c r="A246" s="119"/>
      <c r="B246" s="119"/>
      <c r="C246" s="119"/>
      <c r="D246" s="12" t="s">
        <v>137</v>
      </c>
      <c r="E246" s="4">
        <v>31</v>
      </c>
      <c r="F246" s="4">
        <v>0</v>
      </c>
      <c r="G246" s="4">
        <v>3</v>
      </c>
      <c r="H246" s="4">
        <v>5</v>
      </c>
      <c r="I246" s="4">
        <v>23</v>
      </c>
      <c r="J246" s="4">
        <f t="shared" si="10"/>
        <v>74.193548387096769</v>
      </c>
      <c r="K246" s="4"/>
    </row>
    <row r="247" spans="1:11">
      <c r="A247" s="120"/>
      <c r="B247" s="120"/>
      <c r="C247" s="120"/>
      <c r="D247" s="12" t="s">
        <v>138</v>
      </c>
      <c r="E247" s="4">
        <v>31</v>
      </c>
      <c r="F247" s="4">
        <v>0</v>
      </c>
      <c r="G247" s="4">
        <v>2</v>
      </c>
      <c r="H247" s="4">
        <v>5</v>
      </c>
      <c r="I247" s="4">
        <v>24</v>
      </c>
      <c r="J247" s="4">
        <f t="shared" si="10"/>
        <v>77.41935483870968</v>
      </c>
      <c r="K247" s="4"/>
    </row>
    <row r="248" spans="1:11">
      <c r="A248" s="118">
        <v>48</v>
      </c>
      <c r="B248" s="118" t="s">
        <v>139</v>
      </c>
      <c r="C248" s="118">
        <v>4</v>
      </c>
      <c r="D248" s="12" t="s">
        <v>140</v>
      </c>
      <c r="E248" s="4">
        <v>31</v>
      </c>
      <c r="F248" s="4">
        <v>0</v>
      </c>
      <c r="G248" s="4">
        <v>2</v>
      </c>
      <c r="H248" s="4">
        <v>4</v>
      </c>
      <c r="I248" s="4">
        <v>25</v>
      </c>
      <c r="J248" s="4">
        <f t="shared" si="10"/>
        <v>80.645161290322577</v>
      </c>
      <c r="K248" s="4"/>
    </row>
    <row r="249" spans="1:11">
      <c r="A249" s="119"/>
      <c r="B249" s="119"/>
      <c r="C249" s="119"/>
      <c r="D249" s="12" t="s">
        <v>141</v>
      </c>
      <c r="E249" s="4">
        <v>31</v>
      </c>
      <c r="F249" s="4">
        <v>0</v>
      </c>
      <c r="G249" s="4">
        <v>2</v>
      </c>
      <c r="H249" s="4">
        <v>5</v>
      </c>
      <c r="I249" s="4">
        <v>25</v>
      </c>
      <c r="J249" s="4">
        <f t="shared" si="10"/>
        <v>80.645161290322577</v>
      </c>
      <c r="K249" s="4"/>
    </row>
    <row r="250" spans="1:11">
      <c r="A250" s="119"/>
      <c r="B250" s="119"/>
      <c r="C250" s="119"/>
      <c r="D250" s="12" t="s">
        <v>142</v>
      </c>
      <c r="E250" s="4">
        <v>31</v>
      </c>
      <c r="F250" s="4">
        <v>0</v>
      </c>
      <c r="G250" s="4">
        <v>4</v>
      </c>
      <c r="H250" s="4">
        <v>6</v>
      </c>
      <c r="I250" s="4">
        <v>21</v>
      </c>
      <c r="J250" s="4">
        <f t="shared" si="10"/>
        <v>67.741935483870961</v>
      </c>
      <c r="K250" s="4"/>
    </row>
    <row r="251" spans="1:11">
      <c r="A251" s="120"/>
      <c r="B251" s="120"/>
      <c r="C251" s="120"/>
      <c r="D251" s="12" t="s">
        <v>157</v>
      </c>
      <c r="E251" s="4">
        <v>31</v>
      </c>
      <c r="F251" s="4">
        <v>0</v>
      </c>
      <c r="G251" s="4">
        <v>0</v>
      </c>
      <c r="H251" s="4">
        <v>4</v>
      </c>
      <c r="I251" s="4">
        <v>27</v>
      </c>
      <c r="J251" s="4">
        <f t="shared" si="10"/>
        <v>87.096774193548384</v>
      </c>
      <c r="K251" s="4"/>
    </row>
  </sheetData>
  <mergeCells count="103">
    <mergeCell ref="A100:A103"/>
    <mergeCell ref="B100:B103"/>
    <mergeCell ref="C100:C103"/>
    <mergeCell ref="A90:A92"/>
    <mergeCell ref="B90:B92"/>
    <mergeCell ref="C90:C92"/>
    <mergeCell ref="A96:A99"/>
    <mergeCell ref="B96:B99"/>
    <mergeCell ref="C96:C99"/>
    <mergeCell ref="A45:A46"/>
    <mergeCell ref="B45:B46"/>
    <mergeCell ref="C45:C46"/>
    <mergeCell ref="B48:B49"/>
    <mergeCell ref="A64:A74"/>
    <mergeCell ref="B64:B74"/>
    <mergeCell ref="C64:C74"/>
    <mergeCell ref="A79:A80"/>
    <mergeCell ref="B79:B80"/>
    <mergeCell ref="C79:C80"/>
    <mergeCell ref="A34:A39"/>
    <mergeCell ref="B34:B39"/>
    <mergeCell ref="C34:C39"/>
    <mergeCell ref="A40:A41"/>
    <mergeCell ref="B40:B41"/>
    <mergeCell ref="C40:C41"/>
    <mergeCell ref="A42:A43"/>
    <mergeCell ref="B42:B43"/>
    <mergeCell ref="C42:C43"/>
    <mergeCell ref="A22:A33"/>
    <mergeCell ref="B22:B33"/>
    <mergeCell ref="C22:C33"/>
    <mergeCell ref="A6:A7"/>
    <mergeCell ref="B6:B7"/>
    <mergeCell ref="C6:C7"/>
    <mergeCell ref="A8:A16"/>
    <mergeCell ref="B8:B16"/>
    <mergeCell ref="C8:C16"/>
    <mergeCell ref="A17:A18"/>
    <mergeCell ref="C17:C18"/>
    <mergeCell ref="A20:A21"/>
    <mergeCell ref="B20:B21"/>
    <mergeCell ref="C20:C21"/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A156:A157"/>
    <mergeCell ref="B156:B157"/>
    <mergeCell ref="C156:C157"/>
    <mergeCell ref="A158:A166"/>
    <mergeCell ref="B158:B166"/>
    <mergeCell ref="C158:C166"/>
    <mergeCell ref="A151:K151"/>
    <mergeCell ref="A152:A153"/>
    <mergeCell ref="B152:B153"/>
    <mergeCell ref="C152:C153"/>
    <mergeCell ref="D152:D153"/>
    <mergeCell ref="E152:E153"/>
    <mergeCell ref="F152:H152"/>
    <mergeCell ref="I152:I153"/>
    <mergeCell ref="J152:J153"/>
    <mergeCell ref="K152:K153"/>
    <mergeCell ref="A172:A183"/>
    <mergeCell ref="B172:B183"/>
    <mergeCell ref="C172:C183"/>
    <mergeCell ref="A184:A189"/>
    <mergeCell ref="B184:B189"/>
    <mergeCell ref="C184:C189"/>
    <mergeCell ref="A167:A168"/>
    <mergeCell ref="C167:C168"/>
    <mergeCell ref="A170:A171"/>
    <mergeCell ref="B170:B171"/>
    <mergeCell ref="C170:C171"/>
    <mergeCell ref="A195:A196"/>
    <mergeCell ref="B195:B196"/>
    <mergeCell ref="C195:C196"/>
    <mergeCell ref="A214:A224"/>
    <mergeCell ref="B214:B224"/>
    <mergeCell ref="C214:C224"/>
    <mergeCell ref="A190:A191"/>
    <mergeCell ref="B190:B191"/>
    <mergeCell ref="C190:C191"/>
    <mergeCell ref="A192:A193"/>
    <mergeCell ref="B192:B193"/>
    <mergeCell ref="C192:C193"/>
    <mergeCell ref="A245:A247"/>
    <mergeCell ref="B245:B247"/>
    <mergeCell ref="C245:C247"/>
    <mergeCell ref="A248:A251"/>
    <mergeCell ref="B248:B251"/>
    <mergeCell ref="C248:C251"/>
    <mergeCell ref="A229:A230"/>
    <mergeCell ref="B229:B230"/>
    <mergeCell ref="C229:C230"/>
    <mergeCell ref="A239:A241"/>
    <mergeCell ref="B239:B241"/>
    <mergeCell ref="C239:C24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01"/>
  <sheetViews>
    <sheetView topLeftCell="A76" workbookViewId="0">
      <selection activeCell="L42" sqref="L42"/>
    </sheetView>
  </sheetViews>
  <sheetFormatPr defaultRowHeight="15"/>
  <cols>
    <col min="2" max="2" width="15.28515625" customWidth="1"/>
    <col min="3" max="3" width="13.7109375" customWidth="1"/>
    <col min="4" max="4" width="21" customWidth="1"/>
  </cols>
  <sheetData>
    <row r="1" spans="1:11" ht="23.25">
      <c r="A1" s="128" t="s">
        <v>235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>
      <c r="A2" s="130" t="s">
        <v>0</v>
      </c>
      <c r="B2" s="130" t="s">
        <v>1</v>
      </c>
      <c r="C2" s="132" t="s">
        <v>2</v>
      </c>
      <c r="D2" s="132" t="s">
        <v>3</v>
      </c>
      <c r="E2" s="130" t="s">
        <v>180</v>
      </c>
      <c r="F2" s="134" t="s">
        <v>4</v>
      </c>
      <c r="G2" s="135"/>
      <c r="H2" s="136"/>
      <c r="I2" s="130" t="s">
        <v>5</v>
      </c>
      <c r="J2" s="132" t="s">
        <v>6</v>
      </c>
      <c r="K2" s="132" t="s">
        <v>7</v>
      </c>
    </row>
    <row r="3" spans="1:11">
      <c r="A3" s="131"/>
      <c r="B3" s="131"/>
      <c r="C3" s="133"/>
      <c r="D3" s="133"/>
      <c r="E3" s="131"/>
      <c r="F3" s="1"/>
      <c r="G3" s="1" t="s">
        <v>8</v>
      </c>
      <c r="H3" s="1" t="s">
        <v>9</v>
      </c>
      <c r="I3" s="131"/>
      <c r="J3" s="133"/>
      <c r="K3" s="133"/>
    </row>
    <row r="4" spans="1:11" ht="45">
      <c r="A4" s="87">
        <v>1</v>
      </c>
      <c r="B4" s="85" t="s">
        <v>10</v>
      </c>
      <c r="C4" s="87">
        <v>1</v>
      </c>
      <c r="D4" s="3" t="s">
        <v>236</v>
      </c>
      <c r="E4" s="4">
        <v>30</v>
      </c>
      <c r="F4" s="4">
        <v>0</v>
      </c>
      <c r="G4" s="4">
        <v>3</v>
      </c>
      <c r="H4" s="4">
        <v>7</v>
      </c>
      <c r="I4" s="4">
        <v>20</v>
      </c>
      <c r="J4" s="4">
        <f t="shared" ref="J4:J19" si="0">I4/31*100</f>
        <v>64.516129032258064</v>
      </c>
      <c r="K4" s="4"/>
    </row>
    <row r="5" spans="1:11" ht="30">
      <c r="A5" s="87">
        <v>2</v>
      </c>
      <c r="B5" s="85" t="s">
        <v>12</v>
      </c>
      <c r="C5" s="87">
        <v>1</v>
      </c>
      <c r="D5" s="3" t="s">
        <v>13</v>
      </c>
      <c r="E5" s="4">
        <v>30</v>
      </c>
      <c r="F5" s="4">
        <v>0</v>
      </c>
      <c r="G5" s="4">
        <v>0</v>
      </c>
      <c r="H5" s="4">
        <v>8</v>
      </c>
      <c r="I5" s="4">
        <v>22</v>
      </c>
      <c r="J5" s="4">
        <f t="shared" si="0"/>
        <v>70.967741935483872</v>
      </c>
      <c r="K5" s="4"/>
    </row>
    <row r="6" spans="1:11">
      <c r="A6" s="118">
        <v>3</v>
      </c>
      <c r="B6" s="121" t="s">
        <v>14</v>
      </c>
      <c r="C6" s="118">
        <v>2</v>
      </c>
      <c r="D6" s="5" t="s">
        <v>226</v>
      </c>
      <c r="E6" s="4">
        <v>30</v>
      </c>
      <c r="F6" s="4">
        <v>0</v>
      </c>
      <c r="G6" s="4">
        <v>14</v>
      </c>
      <c r="H6" s="4">
        <v>5</v>
      </c>
      <c r="I6" s="4">
        <v>11</v>
      </c>
      <c r="J6" s="4">
        <f t="shared" si="0"/>
        <v>35.483870967741936</v>
      </c>
      <c r="K6" s="4"/>
    </row>
    <row r="7" spans="1:11">
      <c r="A7" s="120"/>
      <c r="B7" s="123"/>
      <c r="C7" s="120"/>
      <c r="D7" s="5" t="s">
        <v>148</v>
      </c>
      <c r="E7" s="4">
        <v>30</v>
      </c>
      <c r="F7" s="4">
        <v>0</v>
      </c>
      <c r="G7" s="4">
        <v>14</v>
      </c>
      <c r="H7" s="4">
        <v>5</v>
      </c>
      <c r="I7" s="4">
        <v>11</v>
      </c>
      <c r="J7" s="4">
        <f t="shared" si="0"/>
        <v>35.483870967741936</v>
      </c>
      <c r="K7" s="4"/>
    </row>
    <row r="8" spans="1:11" ht="45">
      <c r="A8" s="118">
        <v>4</v>
      </c>
      <c r="B8" s="121" t="s">
        <v>15</v>
      </c>
      <c r="C8" s="118">
        <v>9</v>
      </c>
      <c r="D8" s="7" t="s">
        <v>16</v>
      </c>
      <c r="E8" s="4">
        <v>30</v>
      </c>
      <c r="F8" s="4">
        <v>0</v>
      </c>
      <c r="G8" s="4">
        <v>1</v>
      </c>
      <c r="H8" s="4">
        <v>8</v>
      </c>
      <c r="I8" s="4">
        <v>21</v>
      </c>
      <c r="J8" s="4">
        <f t="shared" si="0"/>
        <v>67.741935483870961</v>
      </c>
      <c r="K8" s="4"/>
    </row>
    <row r="9" spans="1:11" ht="30">
      <c r="A9" s="119"/>
      <c r="B9" s="122"/>
      <c r="C9" s="119"/>
      <c r="D9" s="7" t="s">
        <v>17</v>
      </c>
      <c r="E9" s="4">
        <v>30</v>
      </c>
      <c r="F9" s="4">
        <v>0</v>
      </c>
      <c r="G9" s="4">
        <v>1</v>
      </c>
      <c r="H9" s="4">
        <v>8</v>
      </c>
      <c r="I9" s="4">
        <v>21</v>
      </c>
      <c r="J9" s="4">
        <f t="shared" si="0"/>
        <v>67.741935483870961</v>
      </c>
      <c r="K9" s="4"/>
    </row>
    <row r="10" spans="1:11">
      <c r="A10" s="119"/>
      <c r="B10" s="122"/>
      <c r="C10" s="119"/>
      <c r="D10" s="7" t="s">
        <v>18</v>
      </c>
      <c r="E10" s="4">
        <v>30</v>
      </c>
      <c r="F10" s="4">
        <v>0</v>
      </c>
      <c r="G10" s="4">
        <v>2</v>
      </c>
      <c r="H10" s="4">
        <v>6</v>
      </c>
      <c r="I10" s="4">
        <v>22</v>
      </c>
      <c r="J10" s="4">
        <f t="shared" si="0"/>
        <v>70.967741935483872</v>
      </c>
      <c r="K10" s="4"/>
    </row>
    <row r="11" spans="1:11">
      <c r="A11" s="119"/>
      <c r="B11" s="122"/>
      <c r="C11" s="119"/>
      <c r="D11" s="7" t="s">
        <v>149</v>
      </c>
      <c r="E11" s="4">
        <v>30</v>
      </c>
      <c r="F11" s="4">
        <v>0</v>
      </c>
      <c r="G11" s="4">
        <v>3</v>
      </c>
      <c r="H11" s="4">
        <v>5</v>
      </c>
      <c r="I11" s="4">
        <v>22</v>
      </c>
      <c r="J11" s="4">
        <f t="shared" si="0"/>
        <v>70.967741935483872</v>
      </c>
      <c r="K11" s="4"/>
    </row>
    <row r="12" spans="1:11" ht="30">
      <c r="A12" s="119"/>
      <c r="B12" s="122"/>
      <c r="C12" s="119"/>
      <c r="D12" s="7" t="s">
        <v>19</v>
      </c>
      <c r="E12" s="4">
        <v>30</v>
      </c>
      <c r="F12" s="4">
        <v>0</v>
      </c>
      <c r="G12" s="4">
        <v>2</v>
      </c>
      <c r="H12" s="4">
        <v>6</v>
      </c>
      <c r="I12" s="4">
        <v>22</v>
      </c>
      <c r="J12" s="4">
        <f t="shared" si="0"/>
        <v>70.967741935483872</v>
      </c>
      <c r="K12" s="4"/>
    </row>
    <row r="13" spans="1:11">
      <c r="A13" s="119"/>
      <c r="B13" s="122"/>
      <c r="C13" s="119"/>
      <c r="D13" s="7" t="s">
        <v>150</v>
      </c>
      <c r="E13" s="4">
        <v>30</v>
      </c>
      <c r="F13" s="4">
        <v>0</v>
      </c>
      <c r="G13" s="4">
        <v>1</v>
      </c>
      <c r="H13" s="4">
        <v>5</v>
      </c>
      <c r="I13" s="4">
        <v>24</v>
      </c>
      <c r="J13" s="4">
        <f t="shared" si="0"/>
        <v>77.41935483870968</v>
      </c>
      <c r="K13" s="4"/>
    </row>
    <row r="14" spans="1:11" ht="30">
      <c r="A14" s="119"/>
      <c r="B14" s="122"/>
      <c r="C14" s="119"/>
      <c r="D14" s="75" t="s">
        <v>144</v>
      </c>
      <c r="E14" s="4">
        <v>30</v>
      </c>
      <c r="F14" s="4">
        <v>0</v>
      </c>
      <c r="G14" s="4">
        <v>0</v>
      </c>
      <c r="H14" s="4">
        <v>6</v>
      </c>
      <c r="I14" s="4">
        <v>23</v>
      </c>
      <c r="J14" s="4">
        <f t="shared" si="0"/>
        <v>74.193548387096769</v>
      </c>
      <c r="K14" s="4"/>
    </row>
    <row r="15" spans="1:11" ht="30">
      <c r="A15" s="119"/>
      <c r="B15" s="122"/>
      <c r="C15" s="119"/>
      <c r="D15" s="75" t="s">
        <v>143</v>
      </c>
      <c r="E15" s="4">
        <v>30</v>
      </c>
      <c r="F15" s="4">
        <v>0</v>
      </c>
      <c r="G15" s="4">
        <v>0</v>
      </c>
      <c r="H15" s="4">
        <v>6</v>
      </c>
      <c r="I15" s="4">
        <v>24</v>
      </c>
      <c r="J15" s="4">
        <f t="shared" si="0"/>
        <v>77.41935483870968</v>
      </c>
      <c r="K15" s="4"/>
    </row>
    <row r="16" spans="1:11">
      <c r="A16" s="120"/>
      <c r="B16" s="123"/>
      <c r="C16" s="120"/>
      <c r="D16" s="75" t="s">
        <v>145</v>
      </c>
      <c r="E16" s="4">
        <v>30</v>
      </c>
      <c r="F16" s="4">
        <v>0</v>
      </c>
      <c r="G16" s="4">
        <v>2</v>
      </c>
      <c r="H16" s="4">
        <v>3</v>
      </c>
      <c r="I16" s="4">
        <v>25</v>
      </c>
      <c r="J16" s="4">
        <f t="shared" si="0"/>
        <v>80.645161290322577</v>
      </c>
      <c r="K16" s="4"/>
    </row>
    <row r="17" spans="1:11" ht="45">
      <c r="A17" s="118">
        <v>5</v>
      </c>
      <c r="B17" s="85" t="s">
        <v>20</v>
      </c>
      <c r="C17" s="118">
        <v>2</v>
      </c>
      <c r="D17" s="5" t="s">
        <v>21</v>
      </c>
      <c r="E17" s="4">
        <v>30</v>
      </c>
      <c r="F17" s="4">
        <v>0</v>
      </c>
      <c r="G17" s="4">
        <v>2</v>
      </c>
      <c r="H17" s="4">
        <v>6</v>
      </c>
      <c r="I17" s="4">
        <v>22</v>
      </c>
      <c r="J17" s="4">
        <f t="shared" si="0"/>
        <v>70.967741935483872</v>
      </c>
      <c r="K17" s="4"/>
    </row>
    <row r="18" spans="1:11">
      <c r="A18" s="120"/>
      <c r="B18" s="85"/>
      <c r="C18" s="120"/>
      <c r="D18" s="5" t="s">
        <v>22</v>
      </c>
      <c r="E18" s="4">
        <v>30</v>
      </c>
      <c r="F18" s="4">
        <v>0</v>
      </c>
      <c r="G18" s="4">
        <v>0</v>
      </c>
      <c r="H18" s="4">
        <v>8</v>
      </c>
      <c r="I18" s="4">
        <v>22</v>
      </c>
      <c r="J18" s="4">
        <f t="shared" si="0"/>
        <v>70.967741935483872</v>
      </c>
      <c r="K18" s="4"/>
    </row>
    <row r="19" spans="1:11" ht="30">
      <c r="A19" s="87">
        <v>6</v>
      </c>
      <c r="B19" s="85" t="s">
        <v>23</v>
      </c>
      <c r="C19" s="87">
        <v>1</v>
      </c>
      <c r="D19" s="9" t="s">
        <v>24</v>
      </c>
      <c r="E19" s="4">
        <v>30</v>
      </c>
      <c r="F19" s="4">
        <v>0</v>
      </c>
      <c r="G19" s="4">
        <v>1</v>
      </c>
      <c r="H19" s="4">
        <v>7</v>
      </c>
      <c r="I19" s="4">
        <v>22</v>
      </c>
      <c r="J19" s="4">
        <f t="shared" si="0"/>
        <v>70.967741935483872</v>
      </c>
      <c r="K19" s="4"/>
    </row>
    <row r="20" spans="1:11">
      <c r="A20" s="118">
        <v>7</v>
      </c>
      <c r="B20" s="121" t="s">
        <v>25</v>
      </c>
      <c r="C20" s="118">
        <v>2</v>
      </c>
      <c r="D20" s="10" t="s">
        <v>26</v>
      </c>
      <c r="E20" s="4">
        <v>30</v>
      </c>
      <c r="F20" s="4">
        <v>0</v>
      </c>
      <c r="G20" s="4">
        <v>2</v>
      </c>
      <c r="H20" s="4">
        <v>4</v>
      </c>
      <c r="I20" s="4">
        <v>24</v>
      </c>
      <c r="J20" s="4">
        <f>I20/30*100</f>
        <v>80</v>
      </c>
      <c r="K20" s="4"/>
    </row>
    <row r="21" spans="1:11">
      <c r="A21" s="120"/>
      <c r="B21" s="123"/>
      <c r="C21" s="120"/>
      <c r="D21" s="10" t="s">
        <v>27</v>
      </c>
      <c r="E21" s="4">
        <v>30</v>
      </c>
      <c r="F21" s="4">
        <v>0</v>
      </c>
      <c r="G21" s="4">
        <v>2</v>
      </c>
      <c r="H21" s="4">
        <v>6</v>
      </c>
      <c r="I21" s="4">
        <v>22</v>
      </c>
      <c r="J21" s="4">
        <f>I21/31*100</f>
        <v>70.967741935483872</v>
      </c>
      <c r="K21" s="4"/>
    </row>
    <row r="22" spans="1:11">
      <c r="A22" s="118">
        <v>8</v>
      </c>
      <c r="B22" s="126" t="s">
        <v>28</v>
      </c>
      <c r="C22" s="127">
        <v>12</v>
      </c>
      <c r="D22" s="3" t="s">
        <v>29</v>
      </c>
      <c r="E22" s="4">
        <v>30</v>
      </c>
      <c r="F22" s="4">
        <v>0</v>
      </c>
      <c r="G22" s="4">
        <v>0</v>
      </c>
      <c r="H22" s="4">
        <v>2</v>
      </c>
      <c r="I22" s="4">
        <v>28</v>
      </c>
      <c r="J22" s="4">
        <f>I22/30*100</f>
        <v>93.333333333333329</v>
      </c>
      <c r="K22" s="4"/>
    </row>
    <row r="23" spans="1:11">
      <c r="A23" s="119"/>
      <c r="B23" s="126"/>
      <c r="C23" s="127"/>
      <c r="D23" s="3" t="s">
        <v>30</v>
      </c>
      <c r="E23" s="4">
        <v>30</v>
      </c>
      <c r="F23" s="4">
        <v>0</v>
      </c>
      <c r="G23" s="4">
        <v>2</v>
      </c>
      <c r="H23" s="4">
        <v>4</v>
      </c>
      <c r="I23" s="4">
        <v>24</v>
      </c>
      <c r="J23" s="4">
        <f>I23/31*100</f>
        <v>77.41935483870968</v>
      </c>
      <c r="K23" s="4"/>
    </row>
    <row r="24" spans="1:11">
      <c r="A24" s="119"/>
      <c r="B24" s="126"/>
      <c r="C24" s="127"/>
      <c r="D24" s="3" t="s">
        <v>237</v>
      </c>
      <c r="E24" s="4">
        <v>30</v>
      </c>
      <c r="F24" s="4">
        <v>0</v>
      </c>
      <c r="G24" s="4">
        <v>4</v>
      </c>
      <c r="H24" s="4">
        <v>4</v>
      </c>
      <c r="I24" s="4">
        <v>22</v>
      </c>
      <c r="J24" s="4">
        <f t="shared" ref="J24:J33" si="1">I24/30*100</f>
        <v>73.333333333333329</v>
      </c>
      <c r="K24" s="4"/>
    </row>
    <row r="25" spans="1:11">
      <c r="A25" s="119"/>
      <c r="B25" s="126"/>
      <c r="C25" s="127"/>
      <c r="D25" s="3" t="s">
        <v>31</v>
      </c>
      <c r="E25" s="4">
        <v>30</v>
      </c>
      <c r="F25" s="4">
        <v>0</v>
      </c>
      <c r="G25" s="4">
        <v>2</v>
      </c>
      <c r="H25" s="4">
        <v>3</v>
      </c>
      <c r="I25" s="4">
        <v>25</v>
      </c>
      <c r="J25" s="4">
        <f t="shared" si="1"/>
        <v>83.333333333333343</v>
      </c>
      <c r="K25" s="4"/>
    </row>
    <row r="26" spans="1:11">
      <c r="A26" s="119"/>
      <c r="B26" s="126"/>
      <c r="C26" s="127"/>
      <c r="D26" s="3" t="s">
        <v>32</v>
      </c>
      <c r="E26" s="4">
        <v>30</v>
      </c>
      <c r="F26" s="4">
        <v>0</v>
      </c>
      <c r="G26" s="4">
        <v>5</v>
      </c>
      <c r="H26" s="4">
        <v>3</v>
      </c>
      <c r="I26" s="4">
        <v>22</v>
      </c>
      <c r="J26" s="4">
        <f t="shared" si="1"/>
        <v>73.333333333333329</v>
      </c>
      <c r="K26" s="4"/>
    </row>
    <row r="27" spans="1:11">
      <c r="A27" s="119"/>
      <c r="B27" s="126"/>
      <c r="C27" s="127"/>
      <c r="D27" s="3" t="s">
        <v>33</v>
      </c>
      <c r="E27" s="4">
        <v>30</v>
      </c>
      <c r="F27" s="4">
        <v>0</v>
      </c>
      <c r="G27" s="4">
        <v>3</v>
      </c>
      <c r="H27" s="4">
        <v>3</v>
      </c>
      <c r="I27" s="4">
        <v>24</v>
      </c>
      <c r="J27" s="4">
        <f t="shared" si="1"/>
        <v>80</v>
      </c>
      <c r="K27" s="4"/>
    </row>
    <row r="28" spans="1:11">
      <c r="A28" s="119"/>
      <c r="B28" s="126"/>
      <c r="C28" s="127"/>
      <c r="D28" s="3" t="s">
        <v>153</v>
      </c>
      <c r="E28" s="4">
        <v>30</v>
      </c>
      <c r="F28" s="4">
        <v>0</v>
      </c>
      <c r="G28" s="4">
        <v>3</v>
      </c>
      <c r="H28" s="4">
        <v>3</v>
      </c>
      <c r="I28" s="4">
        <v>24</v>
      </c>
      <c r="J28" s="4">
        <f t="shared" si="1"/>
        <v>80</v>
      </c>
      <c r="K28" s="4"/>
    </row>
    <row r="29" spans="1:11">
      <c r="A29" s="119"/>
      <c r="B29" s="126"/>
      <c r="C29" s="127"/>
      <c r="D29" s="3" t="s">
        <v>222</v>
      </c>
      <c r="E29" s="4">
        <v>30</v>
      </c>
      <c r="F29" s="4">
        <v>0</v>
      </c>
      <c r="G29" s="4">
        <v>0</v>
      </c>
      <c r="H29" s="4">
        <v>7</v>
      </c>
      <c r="I29" s="4">
        <v>23</v>
      </c>
      <c r="J29" s="4">
        <f t="shared" si="1"/>
        <v>76.666666666666671</v>
      </c>
      <c r="K29" s="4"/>
    </row>
    <row r="30" spans="1:11">
      <c r="A30" s="119"/>
      <c r="B30" s="126"/>
      <c r="C30" s="127"/>
      <c r="D30" s="3" t="s">
        <v>35</v>
      </c>
      <c r="E30" s="4">
        <v>30</v>
      </c>
      <c r="F30" s="4">
        <v>0</v>
      </c>
      <c r="G30" s="4">
        <v>3</v>
      </c>
      <c r="H30" s="4">
        <v>3</v>
      </c>
      <c r="I30" s="4">
        <v>24</v>
      </c>
      <c r="J30" s="4">
        <f t="shared" si="1"/>
        <v>80</v>
      </c>
      <c r="K30" s="4"/>
    </row>
    <row r="31" spans="1:11">
      <c r="A31" s="119"/>
      <c r="B31" s="126"/>
      <c r="C31" s="127"/>
      <c r="D31" s="3" t="s">
        <v>146</v>
      </c>
      <c r="E31" s="4">
        <v>30</v>
      </c>
      <c r="F31" s="4">
        <v>0</v>
      </c>
      <c r="G31" s="4">
        <v>5</v>
      </c>
      <c r="H31" s="4">
        <v>4</v>
      </c>
      <c r="I31" s="4">
        <v>21</v>
      </c>
      <c r="J31" s="4">
        <f t="shared" si="1"/>
        <v>70</v>
      </c>
      <c r="K31" s="4"/>
    </row>
    <row r="32" spans="1:11">
      <c r="A32" s="119"/>
      <c r="B32" s="126"/>
      <c r="C32" s="127"/>
      <c r="D32" s="3" t="s">
        <v>36</v>
      </c>
      <c r="E32" s="4">
        <v>30</v>
      </c>
      <c r="F32" s="4">
        <v>0</v>
      </c>
      <c r="G32" s="4">
        <v>4</v>
      </c>
      <c r="H32" s="4">
        <v>4</v>
      </c>
      <c r="I32" s="4">
        <v>22</v>
      </c>
      <c r="J32" s="4">
        <f t="shared" si="1"/>
        <v>73.333333333333329</v>
      </c>
      <c r="K32" s="4"/>
    </row>
    <row r="33" spans="1:11">
      <c r="A33" s="120"/>
      <c r="B33" s="126"/>
      <c r="C33" s="127"/>
      <c r="D33" s="3" t="s">
        <v>37</v>
      </c>
      <c r="E33" s="4">
        <v>30</v>
      </c>
      <c r="F33" s="4">
        <v>0</v>
      </c>
      <c r="G33" s="4">
        <v>1</v>
      </c>
      <c r="H33" s="4">
        <v>5</v>
      </c>
      <c r="I33" s="4">
        <v>24</v>
      </c>
      <c r="J33" s="4">
        <f t="shared" si="1"/>
        <v>80</v>
      </c>
      <c r="K33" s="4"/>
    </row>
    <row r="34" spans="1:11">
      <c r="A34" s="118">
        <v>9</v>
      </c>
      <c r="B34" s="118" t="s">
        <v>38</v>
      </c>
      <c r="C34" s="118">
        <v>6</v>
      </c>
      <c r="D34" s="12" t="s">
        <v>39</v>
      </c>
      <c r="E34" s="4">
        <v>30</v>
      </c>
      <c r="F34" s="4">
        <v>0</v>
      </c>
      <c r="G34" s="4">
        <v>2</v>
      </c>
      <c r="H34" s="4">
        <v>6</v>
      </c>
      <c r="I34" s="4">
        <v>22</v>
      </c>
      <c r="J34" s="4">
        <f t="shared" ref="J34:J60" si="2">I34/31*100</f>
        <v>70.967741935483872</v>
      </c>
      <c r="K34" s="4"/>
    </row>
    <row r="35" spans="1:11">
      <c r="A35" s="119"/>
      <c r="B35" s="119"/>
      <c r="C35" s="119"/>
      <c r="D35" s="12" t="s">
        <v>40</v>
      </c>
      <c r="E35" s="4">
        <v>30</v>
      </c>
      <c r="F35" s="4">
        <v>0</v>
      </c>
      <c r="G35" s="4">
        <v>5</v>
      </c>
      <c r="H35" s="4">
        <v>4</v>
      </c>
      <c r="I35" s="4">
        <v>22</v>
      </c>
      <c r="J35" s="4">
        <f t="shared" si="2"/>
        <v>70.967741935483872</v>
      </c>
      <c r="K35" s="4"/>
    </row>
    <row r="36" spans="1:11">
      <c r="A36" s="119"/>
      <c r="B36" s="119"/>
      <c r="C36" s="119"/>
      <c r="D36" s="12" t="s">
        <v>41</v>
      </c>
      <c r="E36" s="4">
        <v>30</v>
      </c>
      <c r="F36" s="4">
        <v>0</v>
      </c>
      <c r="G36" s="4">
        <v>7</v>
      </c>
      <c r="H36" s="4">
        <v>5</v>
      </c>
      <c r="I36" s="4">
        <v>19</v>
      </c>
      <c r="J36" s="4">
        <f t="shared" si="2"/>
        <v>61.29032258064516</v>
      </c>
      <c r="K36" s="4"/>
    </row>
    <row r="37" spans="1:11" ht="30">
      <c r="A37" s="119"/>
      <c r="B37" s="119"/>
      <c r="C37" s="119"/>
      <c r="D37" s="12" t="s">
        <v>42</v>
      </c>
      <c r="E37" s="4">
        <v>30</v>
      </c>
      <c r="F37" s="4">
        <v>0</v>
      </c>
      <c r="G37" s="4">
        <v>2</v>
      </c>
      <c r="H37" s="4">
        <v>4</v>
      </c>
      <c r="I37" s="4">
        <v>24</v>
      </c>
      <c r="J37" s="4">
        <f t="shared" si="2"/>
        <v>77.41935483870968</v>
      </c>
      <c r="K37" s="4"/>
    </row>
    <row r="38" spans="1:11" ht="30">
      <c r="A38" s="119"/>
      <c r="B38" s="119"/>
      <c r="C38" s="119"/>
      <c r="D38" s="12" t="s">
        <v>43</v>
      </c>
      <c r="E38" s="4">
        <v>30</v>
      </c>
      <c r="F38" s="4">
        <v>0</v>
      </c>
      <c r="G38" s="13">
        <v>13</v>
      </c>
      <c r="H38" s="4">
        <v>5</v>
      </c>
      <c r="I38" s="4">
        <v>12</v>
      </c>
      <c r="J38" s="4">
        <f t="shared" si="2"/>
        <v>38.70967741935484</v>
      </c>
      <c r="K38" s="4"/>
    </row>
    <row r="39" spans="1:11">
      <c r="A39" s="120"/>
      <c r="B39" s="120"/>
      <c r="C39" s="120"/>
      <c r="D39" s="12" t="s">
        <v>44</v>
      </c>
      <c r="E39" s="4">
        <v>30</v>
      </c>
      <c r="F39" s="4">
        <v>0</v>
      </c>
      <c r="G39" s="4">
        <v>6</v>
      </c>
      <c r="H39" s="4">
        <v>8</v>
      </c>
      <c r="I39" s="4">
        <v>16</v>
      </c>
      <c r="J39" s="4">
        <f t="shared" si="2"/>
        <v>51.612903225806448</v>
      </c>
      <c r="K39" s="4"/>
    </row>
    <row r="40" spans="1:11" ht="30">
      <c r="A40" s="118">
        <v>10</v>
      </c>
      <c r="B40" s="118" t="s">
        <v>45</v>
      </c>
      <c r="C40" s="118">
        <v>2</v>
      </c>
      <c r="D40" s="13" t="s">
        <v>46</v>
      </c>
      <c r="E40" s="4">
        <v>30</v>
      </c>
      <c r="F40" s="4">
        <v>0</v>
      </c>
      <c r="G40" s="4">
        <v>3</v>
      </c>
      <c r="H40" s="4">
        <v>5</v>
      </c>
      <c r="I40" s="4">
        <v>22</v>
      </c>
      <c r="J40" s="4">
        <f t="shared" si="2"/>
        <v>70.967741935483872</v>
      </c>
      <c r="K40" s="4"/>
    </row>
    <row r="41" spans="1:11">
      <c r="A41" s="120"/>
      <c r="B41" s="120"/>
      <c r="C41" s="120"/>
      <c r="D41" s="13" t="s">
        <v>47</v>
      </c>
      <c r="E41" s="4">
        <v>30</v>
      </c>
      <c r="F41" s="4">
        <v>0</v>
      </c>
      <c r="G41" s="4">
        <v>3</v>
      </c>
      <c r="H41" s="4">
        <v>5</v>
      </c>
      <c r="I41" s="4">
        <v>22</v>
      </c>
      <c r="J41" s="4">
        <f t="shared" si="2"/>
        <v>70.967741935483872</v>
      </c>
      <c r="K41" s="4"/>
    </row>
    <row r="42" spans="1:11" ht="30">
      <c r="A42" s="118">
        <v>11</v>
      </c>
      <c r="B42" s="118" t="s">
        <v>48</v>
      </c>
      <c r="C42" s="118">
        <v>2</v>
      </c>
      <c r="D42" s="13" t="s">
        <v>49</v>
      </c>
      <c r="E42" s="4">
        <v>30</v>
      </c>
      <c r="F42" s="4">
        <v>0</v>
      </c>
      <c r="G42" s="4">
        <v>3</v>
      </c>
      <c r="H42" s="4">
        <v>4</v>
      </c>
      <c r="I42" s="4">
        <v>23</v>
      </c>
      <c r="J42" s="4">
        <f t="shared" si="2"/>
        <v>74.193548387096769</v>
      </c>
      <c r="K42" s="4"/>
    </row>
    <row r="43" spans="1:11">
      <c r="A43" s="120"/>
      <c r="B43" s="120"/>
      <c r="C43" s="120"/>
      <c r="D43" s="13" t="s">
        <v>50</v>
      </c>
      <c r="E43" s="4">
        <v>30</v>
      </c>
      <c r="F43" s="4">
        <v>0</v>
      </c>
      <c r="G43" s="4">
        <v>4</v>
      </c>
      <c r="H43" s="4">
        <v>5</v>
      </c>
      <c r="I43" s="4">
        <v>21</v>
      </c>
      <c r="J43" s="4">
        <f t="shared" si="2"/>
        <v>67.741935483870961</v>
      </c>
      <c r="K43" s="4"/>
    </row>
    <row r="44" spans="1:11">
      <c r="A44" s="87">
        <v>12</v>
      </c>
      <c r="B44" s="13" t="s">
        <v>51</v>
      </c>
      <c r="C44" s="86">
        <v>1</v>
      </c>
      <c r="D44" s="12" t="s">
        <v>52</v>
      </c>
      <c r="E44" s="4">
        <v>30</v>
      </c>
      <c r="F44" s="4">
        <v>0</v>
      </c>
      <c r="G44" s="4">
        <v>5</v>
      </c>
      <c r="H44" s="4">
        <v>5</v>
      </c>
      <c r="I44" s="4">
        <v>20</v>
      </c>
      <c r="J44" s="4">
        <f t="shared" si="2"/>
        <v>64.516129032258064</v>
      </c>
      <c r="K44" s="4"/>
    </row>
    <row r="45" spans="1:11" ht="30">
      <c r="A45" s="118">
        <v>13</v>
      </c>
      <c r="B45" s="124" t="s">
        <v>53</v>
      </c>
      <c r="C45" s="118">
        <v>2</v>
      </c>
      <c r="D45" s="12" t="s">
        <v>54</v>
      </c>
      <c r="E45" s="4">
        <v>30</v>
      </c>
      <c r="F45" s="4">
        <v>0</v>
      </c>
      <c r="G45" s="4">
        <v>0</v>
      </c>
      <c r="H45" s="4">
        <v>9</v>
      </c>
      <c r="I45" s="4">
        <v>21</v>
      </c>
      <c r="J45" s="4">
        <f t="shared" si="2"/>
        <v>67.741935483870961</v>
      </c>
      <c r="K45" s="4"/>
    </row>
    <row r="46" spans="1:11" ht="30">
      <c r="A46" s="120"/>
      <c r="B46" s="125"/>
      <c r="C46" s="120"/>
      <c r="D46" s="12" t="s">
        <v>55</v>
      </c>
      <c r="E46" s="4">
        <v>30</v>
      </c>
      <c r="F46" s="4">
        <v>0</v>
      </c>
      <c r="G46" s="4">
        <v>6</v>
      </c>
      <c r="H46" s="4">
        <v>6</v>
      </c>
      <c r="I46" s="4">
        <v>18</v>
      </c>
      <c r="J46" s="4">
        <f t="shared" si="2"/>
        <v>58.064516129032263</v>
      </c>
      <c r="K46" s="4"/>
    </row>
    <row r="47" spans="1:11" ht="30">
      <c r="A47" s="87">
        <v>14</v>
      </c>
      <c r="B47" s="13" t="s">
        <v>56</v>
      </c>
      <c r="C47" s="87">
        <v>1</v>
      </c>
      <c r="D47" s="12" t="s">
        <v>57</v>
      </c>
      <c r="E47" s="4">
        <v>30</v>
      </c>
      <c r="F47" s="4">
        <v>0</v>
      </c>
      <c r="G47" s="4">
        <v>5</v>
      </c>
      <c r="H47" s="4">
        <v>6</v>
      </c>
      <c r="I47" s="4">
        <v>19</v>
      </c>
      <c r="J47" s="4">
        <f t="shared" si="2"/>
        <v>61.29032258064516</v>
      </c>
      <c r="K47" s="4"/>
    </row>
    <row r="48" spans="1:11">
      <c r="A48" s="87">
        <v>15</v>
      </c>
      <c r="B48" s="142" t="s">
        <v>58</v>
      </c>
      <c r="C48" s="51">
        <v>2</v>
      </c>
      <c r="D48" s="12" t="s">
        <v>59</v>
      </c>
      <c r="E48" s="4">
        <v>30</v>
      </c>
      <c r="F48" s="4">
        <v>0</v>
      </c>
      <c r="G48" s="4">
        <v>6</v>
      </c>
      <c r="H48" s="4">
        <v>7</v>
      </c>
      <c r="I48" s="4">
        <v>17</v>
      </c>
      <c r="J48" s="4">
        <f t="shared" si="2"/>
        <v>54.838709677419352</v>
      </c>
      <c r="K48" s="4"/>
    </row>
    <row r="49" spans="1:11">
      <c r="A49" s="87"/>
      <c r="B49" s="142"/>
      <c r="C49" s="95"/>
      <c r="D49" s="12" t="s">
        <v>60</v>
      </c>
      <c r="E49" s="4">
        <v>30</v>
      </c>
      <c r="F49" s="4">
        <v>0</v>
      </c>
      <c r="G49" s="4">
        <v>4</v>
      </c>
      <c r="H49" s="4">
        <v>8</v>
      </c>
      <c r="I49" s="4">
        <v>18</v>
      </c>
      <c r="J49" s="4">
        <f t="shared" si="2"/>
        <v>58.064516129032263</v>
      </c>
      <c r="K49" s="4"/>
    </row>
    <row r="50" spans="1:11" ht="30">
      <c r="A50" s="87">
        <v>16</v>
      </c>
      <c r="B50" s="85" t="s">
        <v>61</v>
      </c>
      <c r="C50" s="86">
        <v>1</v>
      </c>
      <c r="D50" s="15" t="s">
        <v>62</v>
      </c>
      <c r="E50" s="4">
        <v>30</v>
      </c>
      <c r="F50" s="4">
        <v>0</v>
      </c>
      <c r="G50" s="4">
        <v>0</v>
      </c>
      <c r="H50" s="4">
        <v>0</v>
      </c>
      <c r="I50" s="4">
        <v>3</v>
      </c>
      <c r="J50" s="4">
        <f t="shared" si="2"/>
        <v>9.67741935483871</v>
      </c>
      <c r="K50" s="4"/>
    </row>
    <row r="51" spans="1:11">
      <c r="A51" s="87">
        <v>17</v>
      </c>
      <c r="B51" s="87" t="s">
        <v>63</v>
      </c>
      <c r="C51" s="86">
        <v>1</v>
      </c>
      <c r="D51" s="16" t="s">
        <v>64</v>
      </c>
      <c r="E51" s="4">
        <v>30</v>
      </c>
      <c r="F51" s="4">
        <v>0</v>
      </c>
      <c r="G51" s="4">
        <v>0</v>
      </c>
      <c r="H51" s="4">
        <v>0</v>
      </c>
      <c r="I51" s="4">
        <v>3</v>
      </c>
      <c r="J51" s="4">
        <f t="shared" si="2"/>
        <v>9.67741935483871</v>
      </c>
      <c r="K51" s="4"/>
    </row>
    <row r="52" spans="1:11">
      <c r="A52" s="87">
        <v>18</v>
      </c>
      <c r="B52" s="87" t="s">
        <v>65</v>
      </c>
      <c r="C52" s="86">
        <v>1</v>
      </c>
      <c r="D52" s="16" t="s">
        <v>66</v>
      </c>
      <c r="E52" s="4">
        <v>30</v>
      </c>
      <c r="F52" s="4">
        <v>0</v>
      </c>
      <c r="G52" s="4">
        <v>0</v>
      </c>
      <c r="H52" s="4">
        <v>0</v>
      </c>
      <c r="I52" s="4">
        <v>3</v>
      </c>
      <c r="J52" s="4">
        <f t="shared" si="2"/>
        <v>9.67741935483871</v>
      </c>
      <c r="K52" s="4"/>
    </row>
    <row r="53" spans="1:11">
      <c r="A53" s="87">
        <v>19</v>
      </c>
      <c r="B53" s="87" t="s">
        <v>67</v>
      </c>
      <c r="C53" s="86">
        <v>1</v>
      </c>
      <c r="D53" s="16" t="s">
        <v>68</v>
      </c>
      <c r="E53" s="4">
        <v>30</v>
      </c>
      <c r="F53" s="4">
        <v>0</v>
      </c>
      <c r="G53" s="4">
        <v>0</v>
      </c>
      <c r="H53" s="4">
        <v>0</v>
      </c>
      <c r="I53" s="4">
        <v>3</v>
      </c>
      <c r="J53" s="4">
        <f t="shared" si="2"/>
        <v>9.67741935483871</v>
      </c>
      <c r="K53" s="4"/>
    </row>
    <row r="54" spans="1:11">
      <c r="A54" s="87">
        <v>20</v>
      </c>
      <c r="B54" s="87" t="s">
        <v>69</v>
      </c>
      <c r="C54" s="86">
        <v>1</v>
      </c>
      <c r="D54" s="16" t="s">
        <v>70</v>
      </c>
      <c r="E54" s="4">
        <v>30</v>
      </c>
      <c r="F54" s="4">
        <v>0</v>
      </c>
      <c r="G54" s="4">
        <v>0</v>
      </c>
      <c r="H54" s="4">
        <v>0</v>
      </c>
      <c r="I54" s="4">
        <v>3</v>
      </c>
      <c r="J54" s="4">
        <f t="shared" si="2"/>
        <v>9.67741935483871</v>
      </c>
      <c r="K54" s="4"/>
    </row>
    <row r="55" spans="1:11">
      <c r="A55" s="87">
        <v>21</v>
      </c>
      <c r="B55" s="87" t="s">
        <v>71</v>
      </c>
      <c r="C55" s="86">
        <v>1</v>
      </c>
      <c r="D55" s="16" t="s">
        <v>72</v>
      </c>
      <c r="E55" s="4">
        <v>30</v>
      </c>
      <c r="F55" s="4">
        <v>0</v>
      </c>
      <c r="G55" s="4">
        <v>0</v>
      </c>
      <c r="H55" s="4">
        <v>0</v>
      </c>
      <c r="I55" s="4">
        <v>3</v>
      </c>
      <c r="J55" s="4">
        <f t="shared" si="2"/>
        <v>9.67741935483871</v>
      </c>
      <c r="K55" s="4"/>
    </row>
    <row r="56" spans="1:11">
      <c r="A56" s="87">
        <v>22</v>
      </c>
      <c r="B56" s="87" t="s">
        <v>73</v>
      </c>
      <c r="C56" s="86">
        <v>1</v>
      </c>
      <c r="D56" s="16" t="s">
        <v>74</v>
      </c>
      <c r="E56" s="4">
        <v>30</v>
      </c>
      <c r="F56" s="4">
        <v>0</v>
      </c>
      <c r="G56" s="4">
        <v>0</v>
      </c>
      <c r="H56" s="4">
        <v>0</v>
      </c>
      <c r="I56" s="4">
        <v>3</v>
      </c>
      <c r="J56" s="4">
        <f t="shared" si="2"/>
        <v>9.67741935483871</v>
      </c>
      <c r="K56" s="4"/>
    </row>
    <row r="57" spans="1:11">
      <c r="A57" s="87">
        <v>23</v>
      </c>
      <c r="B57" s="87" t="s">
        <v>75</v>
      </c>
      <c r="C57" s="86">
        <v>1</v>
      </c>
      <c r="D57" s="16" t="s">
        <v>76</v>
      </c>
      <c r="E57" s="4">
        <v>30</v>
      </c>
      <c r="F57" s="4">
        <v>0</v>
      </c>
      <c r="G57" s="4">
        <v>0</v>
      </c>
      <c r="H57" s="4">
        <v>0</v>
      </c>
      <c r="I57" s="4">
        <v>4</v>
      </c>
      <c r="J57" s="4">
        <f t="shared" si="2"/>
        <v>12.903225806451612</v>
      </c>
      <c r="K57" s="4"/>
    </row>
    <row r="58" spans="1:11">
      <c r="A58" s="87">
        <v>24</v>
      </c>
      <c r="B58" s="87" t="s">
        <v>77</v>
      </c>
      <c r="C58" s="86">
        <v>1</v>
      </c>
      <c r="D58" s="16" t="s">
        <v>78</v>
      </c>
      <c r="E58" s="4">
        <v>30</v>
      </c>
      <c r="F58" s="4">
        <v>0</v>
      </c>
      <c r="G58" s="4">
        <v>0</v>
      </c>
      <c r="H58" s="4">
        <v>0</v>
      </c>
      <c r="I58" s="4">
        <v>3</v>
      </c>
      <c r="J58" s="4">
        <f t="shared" si="2"/>
        <v>9.67741935483871</v>
      </c>
      <c r="K58" s="4"/>
    </row>
    <row r="59" spans="1:11">
      <c r="A59" s="87">
        <v>25</v>
      </c>
      <c r="B59" s="87" t="s">
        <v>79</v>
      </c>
      <c r="C59" s="86">
        <v>1</v>
      </c>
      <c r="D59" s="16" t="s">
        <v>214</v>
      </c>
      <c r="E59" s="4">
        <v>30</v>
      </c>
      <c r="F59" s="4">
        <v>0</v>
      </c>
      <c r="G59" s="4">
        <v>0</v>
      </c>
      <c r="H59" s="4">
        <v>7</v>
      </c>
      <c r="I59" s="4">
        <v>23</v>
      </c>
      <c r="J59" s="4">
        <f t="shared" si="2"/>
        <v>74.193548387096769</v>
      </c>
      <c r="K59" s="4"/>
    </row>
    <row r="60" spans="1:11">
      <c r="A60" s="87">
        <v>26</v>
      </c>
      <c r="B60" s="87" t="s">
        <v>81</v>
      </c>
      <c r="C60" s="87">
        <v>1</v>
      </c>
      <c r="D60" s="9" t="s">
        <v>154</v>
      </c>
      <c r="E60" s="4">
        <v>30</v>
      </c>
      <c r="F60" s="4">
        <v>0</v>
      </c>
      <c r="G60" s="4">
        <v>1</v>
      </c>
      <c r="H60" s="4">
        <v>5</v>
      </c>
      <c r="I60" s="4">
        <v>24</v>
      </c>
      <c r="J60" s="4">
        <f t="shared" si="2"/>
        <v>77.41935483870968</v>
      </c>
      <c r="K60" s="4"/>
    </row>
    <row r="61" spans="1:11">
      <c r="A61" s="87">
        <v>27</v>
      </c>
      <c r="B61" s="87" t="s">
        <v>82</v>
      </c>
      <c r="C61" s="87">
        <v>2</v>
      </c>
      <c r="D61" s="9" t="s">
        <v>83</v>
      </c>
      <c r="E61" s="4"/>
      <c r="F61" s="4"/>
      <c r="G61" s="4"/>
      <c r="H61" s="4"/>
      <c r="I61" s="4"/>
      <c r="J61" s="4"/>
      <c r="K61" s="4"/>
    </row>
    <row r="62" spans="1:11">
      <c r="A62" s="87">
        <v>28</v>
      </c>
      <c r="B62" s="87" t="s">
        <v>84</v>
      </c>
      <c r="C62" s="87">
        <v>1</v>
      </c>
      <c r="D62" s="9" t="s">
        <v>85</v>
      </c>
      <c r="E62" s="4">
        <v>30</v>
      </c>
      <c r="F62" s="4">
        <v>0</v>
      </c>
      <c r="G62" s="4">
        <v>1</v>
      </c>
      <c r="H62" s="4">
        <v>4</v>
      </c>
      <c r="I62" s="4">
        <v>25</v>
      </c>
      <c r="J62" s="4">
        <f t="shared" ref="J62:J74" si="3">I62/31*100</f>
        <v>80.645161290322577</v>
      </c>
      <c r="K62" s="4"/>
    </row>
    <row r="63" spans="1:11" ht="30">
      <c r="A63" s="87">
        <v>29</v>
      </c>
      <c r="B63" s="85" t="s">
        <v>86</v>
      </c>
      <c r="C63" s="87">
        <v>1</v>
      </c>
      <c r="D63" s="10" t="s">
        <v>87</v>
      </c>
      <c r="E63" s="4">
        <v>30</v>
      </c>
      <c r="F63" s="4">
        <v>0</v>
      </c>
      <c r="G63" s="4">
        <v>1</v>
      </c>
      <c r="H63" s="4">
        <v>7</v>
      </c>
      <c r="I63" s="4">
        <v>22</v>
      </c>
      <c r="J63" s="4">
        <f t="shared" si="3"/>
        <v>70.967741935483872</v>
      </c>
      <c r="K63" s="4"/>
    </row>
    <row r="64" spans="1:11">
      <c r="A64" s="118"/>
      <c r="B64" s="121" t="s">
        <v>88</v>
      </c>
      <c r="C64" s="118">
        <v>11</v>
      </c>
      <c r="D64" s="12" t="s">
        <v>89</v>
      </c>
      <c r="E64" s="4">
        <v>30</v>
      </c>
      <c r="F64" s="4">
        <v>0</v>
      </c>
      <c r="G64" s="4">
        <v>3</v>
      </c>
      <c r="H64" s="4">
        <v>6</v>
      </c>
      <c r="I64" s="4">
        <v>21</v>
      </c>
      <c r="J64" s="4">
        <f t="shared" si="3"/>
        <v>67.741935483870961</v>
      </c>
      <c r="K64" s="4"/>
    </row>
    <row r="65" spans="1:11">
      <c r="A65" s="119"/>
      <c r="B65" s="122"/>
      <c r="C65" s="119"/>
      <c r="D65" s="12" t="s">
        <v>155</v>
      </c>
      <c r="E65" s="4">
        <v>30</v>
      </c>
      <c r="F65" s="4">
        <v>0</v>
      </c>
      <c r="G65" s="4">
        <v>3</v>
      </c>
      <c r="H65" s="4">
        <v>4</v>
      </c>
      <c r="I65" s="4">
        <v>23</v>
      </c>
      <c r="J65" s="4">
        <f t="shared" si="3"/>
        <v>74.193548387096769</v>
      </c>
      <c r="K65" s="4"/>
    </row>
    <row r="66" spans="1:11">
      <c r="A66" s="119"/>
      <c r="B66" s="122"/>
      <c r="C66" s="119"/>
      <c r="D66" s="12" t="s">
        <v>91</v>
      </c>
      <c r="E66" s="4">
        <v>30</v>
      </c>
      <c r="F66" s="4">
        <v>0</v>
      </c>
      <c r="G66" s="13">
        <v>6</v>
      </c>
      <c r="H66" s="4">
        <v>7</v>
      </c>
      <c r="I66" s="4">
        <v>17</v>
      </c>
      <c r="J66" s="4">
        <f t="shared" si="3"/>
        <v>54.838709677419352</v>
      </c>
      <c r="K66" s="4"/>
    </row>
    <row r="67" spans="1:11">
      <c r="A67" s="119"/>
      <c r="B67" s="122"/>
      <c r="C67" s="119"/>
      <c r="D67" s="12" t="s">
        <v>92</v>
      </c>
      <c r="E67" s="4">
        <v>30</v>
      </c>
      <c r="F67" s="4">
        <v>0</v>
      </c>
      <c r="G67" s="4">
        <v>1</v>
      </c>
      <c r="H67" s="4">
        <v>6</v>
      </c>
      <c r="I67" s="4">
        <v>23</v>
      </c>
      <c r="J67" s="4">
        <f t="shared" si="3"/>
        <v>74.193548387096769</v>
      </c>
      <c r="K67" s="4"/>
    </row>
    <row r="68" spans="1:11">
      <c r="A68" s="119"/>
      <c r="B68" s="122"/>
      <c r="C68" s="119"/>
      <c r="D68" s="12" t="s">
        <v>93</v>
      </c>
      <c r="E68" s="4">
        <v>30</v>
      </c>
      <c r="F68" s="4">
        <v>0</v>
      </c>
      <c r="G68" s="4">
        <v>1</v>
      </c>
      <c r="H68" s="4">
        <v>6</v>
      </c>
      <c r="I68" s="4">
        <v>23</v>
      </c>
      <c r="J68" s="4">
        <f t="shared" si="3"/>
        <v>74.193548387096769</v>
      </c>
      <c r="K68" s="4"/>
    </row>
    <row r="69" spans="1:11">
      <c r="A69" s="119"/>
      <c r="B69" s="122"/>
      <c r="C69" s="119"/>
      <c r="D69" s="12" t="s">
        <v>94</v>
      </c>
      <c r="E69" s="4">
        <v>30</v>
      </c>
      <c r="F69" s="4">
        <v>0</v>
      </c>
      <c r="G69" s="4">
        <v>7</v>
      </c>
      <c r="H69" s="4">
        <v>8</v>
      </c>
      <c r="I69" s="4">
        <v>15</v>
      </c>
      <c r="J69" s="4">
        <f t="shared" si="3"/>
        <v>48.387096774193552</v>
      </c>
      <c r="K69" s="4"/>
    </row>
    <row r="70" spans="1:11">
      <c r="A70" s="119"/>
      <c r="B70" s="122"/>
      <c r="C70" s="119"/>
      <c r="D70" s="12" t="s">
        <v>95</v>
      </c>
      <c r="E70" s="4">
        <v>30</v>
      </c>
      <c r="F70" s="4">
        <v>0</v>
      </c>
      <c r="G70" s="4">
        <v>3</v>
      </c>
      <c r="H70" s="4">
        <v>7</v>
      </c>
      <c r="I70" s="4">
        <v>20</v>
      </c>
      <c r="J70" s="4">
        <f t="shared" si="3"/>
        <v>64.516129032258064</v>
      </c>
      <c r="K70" s="4"/>
    </row>
    <row r="71" spans="1:11">
      <c r="A71" s="119"/>
      <c r="B71" s="122"/>
      <c r="C71" s="119"/>
      <c r="D71" s="12" t="s">
        <v>96</v>
      </c>
      <c r="E71" s="4">
        <v>30</v>
      </c>
      <c r="F71" s="4">
        <v>0</v>
      </c>
      <c r="G71" s="4">
        <v>1</v>
      </c>
      <c r="H71" s="4">
        <v>7</v>
      </c>
      <c r="I71" s="4">
        <v>22</v>
      </c>
      <c r="J71" s="4">
        <f t="shared" si="3"/>
        <v>70.967741935483872</v>
      </c>
      <c r="K71" s="4"/>
    </row>
    <row r="72" spans="1:11">
      <c r="A72" s="119"/>
      <c r="B72" s="122"/>
      <c r="C72" s="119"/>
      <c r="D72" s="12" t="s">
        <v>229</v>
      </c>
      <c r="E72" s="4">
        <v>30</v>
      </c>
      <c r="F72" s="4">
        <v>0</v>
      </c>
      <c r="G72" s="4">
        <v>0</v>
      </c>
      <c r="H72" s="4">
        <v>4</v>
      </c>
      <c r="I72" s="4">
        <v>26</v>
      </c>
      <c r="J72" s="4">
        <f t="shared" si="3"/>
        <v>83.870967741935488</v>
      </c>
      <c r="K72" s="4"/>
    </row>
    <row r="73" spans="1:11">
      <c r="A73" s="119"/>
      <c r="B73" s="122"/>
      <c r="C73" s="119"/>
      <c r="D73" s="12" t="s">
        <v>97</v>
      </c>
      <c r="E73" s="4">
        <v>30</v>
      </c>
      <c r="F73" s="4">
        <v>0</v>
      </c>
      <c r="G73" s="4">
        <v>1</v>
      </c>
      <c r="H73" s="4">
        <v>6</v>
      </c>
      <c r="I73" s="4">
        <v>23</v>
      </c>
      <c r="J73" s="4">
        <f t="shared" si="3"/>
        <v>74.193548387096769</v>
      </c>
      <c r="K73" s="4"/>
    </row>
    <row r="74" spans="1:11">
      <c r="A74" s="120"/>
      <c r="B74" s="123"/>
      <c r="C74" s="120"/>
      <c r="D74" s="12" t="s">
        <v>98</v>
      </c>
      <c r="E74" s="4">
        <v>30</v>
      </c>
      <c r="F74" s="4">
        <v>0</v>
      </c>
      <c r="G74" s="4">
        <v>5</v>
      </c>
      <c r="H74" s="4">
        <v>4</v>
      </c>
      <c r="I74" s="4">
        <v>21</v>
      </c>
      <c r="J74" s="4">
        <f t="shared" si="3"/>
        <v>67.741935483870961</v>
      </c>
      <c r="K74" s="4"/>
    </row>
    <row r="75" spans="1:11" ht="60">
      <c r="A75" s="87">
        <v>30</v>
      </c>
      <c r="B75" s="13" t="s">
        <v>99</v>
      </c>
      <c r="C75" s="87">
        <v>2</v>
      </c>
      <c r="D75" s="12" t="s">
        <v>100</v>
      </c>
      <c r="E75" s="4">
        <v>30</v>
      </c>
      <c r="F75" s="4"/>
      <c r="G75" s="4"/>
      <c r="H75" s="4"/>
      <c r="I75" s="4"/>
      <c r="J75" s="4"/>
      <c r="K75" s="4"/>
    </row>
    <row r="76" spans="1:11" ht="30">
      <c r="A76" s="87">
        <v>31</v>
      </c>
      <c r="B76" s="13" t="s">
        <v>101</v>
      </c>
      <c r="C76" s="87">
        <v>1</v>
      </c>
      <c r="D76" s="17" t="s">
        <v>102</v>
      </c>
      <c r="E76" s="4">
        <v>30</v>
      </c>
      <c r="F76" s="4">
        <v>0</v>
      </c>
      <c r="G76" s="4">
        <v>13</v>
      </c>
      <c r="H76" s="4">
        <v>2</v>
      </c>
      <c r="I76" s="4">
        <v>15</v>
      </c>
      <c r="J76" s="4">
        <f>I76/31*100</f>
        <v>48.387096774193552</v>
      </c>
      <c r="K76" s="4"/>
    </row>
    <row r="77" spans="1:11" ht="45">
      <c r="A77" s="87">
        <v>32</v>
      </c>
      <c r="B77" s="13" t="s">
        <v>103</v>
      </c>
      <c r="C77" s="87">
        <v>2</v>
      </c>
      <c r="D77" s="17" t="s">
        <v>104</v>
      </c>
      <c r="E77" s="4"/>
      <c r="F77" s="4"/>
      <c r="G77" s="4"/>
      <c r="H77" s="4"/>
      <c r="I77" s="4"/>
      <c r="J77" s="4"/>
      <c r="K77" s="4"/>
    </row>
    <row r="78" spans="1:11">
      <c r="A78" s="87">
        <v>33</v>
      </c>
      <c r="B78" s="85" t="s">
        <v>105</v>
      </c>
      <c r="C78" s="87">
        <v>1</v>
      </c>
      <c r="D78" s="10" t="s">
        <v>106</v>
      </c>
      <c r="E78" s="4">
        <v>30</v>
      </c>
      <c r="F78" s="4">
        <v>0</v>
      </c>
      <c r="G78" s="4">
        <v>17</v>
      </c>
      <c r="H78" s="4">
        <v>4</v>
      </c>
      <c r="I78" s="4">
        <v>9</v>
      </c>
      <c r="J78" s="4">
        <f>I78/31*100</f>
        <v>29.032258064516132</v>
      </c>
      <c r="K78" s="4"/>
    </row>
    <row r="79" spans="1:11" ht="30">
      <c r="A79" s="118">
        <v>34</v>
      </c>
      <c r="B79" s="124" t="s">
        <v>107</v>
      </c>
      <c r="C79" s="118">
        <v>2</v>
      </c>
      <c r="D79" s="12" t="s">
        <v>108</v>
      </c>
      <c r="E79" s="4">
        <v>30</v>
      </c>
      <c r="F79" s="4">
        <v>0</v>
      </c>
      <c r="G79" s="4">
        <v>2</v>
      </c>
      <c r="H79" s="4">
        <v>8</v>
      </c>
      <c r="I79" s="4">
        <v>20</v>
      </c>
      <c r="J79" s="4">
        <f>I79/31*100</f>
        <v>64.516129032258064</v>
      </c>
      <c r="K79" s="4"/>
    </row>
    <row r="80" spans="1:11" ht="30">
      <c r="A80" s="120"/>
      <c r="B80" s="125"/>
      <c r="C80" s="120"/>
      <c r="D80" s="12" t="s">
        <v>109</v>
      </c>
      <c r="E80" s="4">
        <v>30</v>
      </c>
      <c r="F80" s="4">
        <v>0</v>
      </c>
      <c r="G80" s="4">
        <v>3</v>
      </c>
      <c r="H80" s="4">
        <v>4</v>
      </c>
      <c r="I80" s="4">
        <v>23</v>
      </c>
      <c r="J80" s="4">
        <f>I80/31*100</f>
        <v>74.193548387096769</v>
      </c>
      <c r="K80" s="4"/>
    </row>
    <row r="81" spans="1:11">
      <c r="A81" s="87">
        <v>35</v>
      </c>
      <c r="B81" s="4" t="s">
        <v>110</v>
      </c>
      <c r="C81" s="87">
        <v>1</v>
      </c>
      <c r="D81" s="9" t="s">
        <v>111</v>
      </c>
      <c r="E81" s="4">
        <v>30</v>
      </c>
      <c r="F81" s="4">
        <v>0</v>
      </c>
      <c r="G81" s="4">
        <v>9</v>
      </c>
      <c r="H81" s="4">
        <v>3</v>
      </c>
      <c r="I81" s="4">
        <v>18</v>
      </c>
      <c r="J81" s="4">
        <f>I81/31*100</f>
        <v>58.064516129032263</v>
      </c>
      <c r="K81" s="4"/>
    </row>
    <row r="82" spans="1:11">
      <c r="A82" s="87">
        <v>36</v>
      </c>
      <c r="B82" s="4" t="s">
        <v>112</v>
      </c>
      <c r="C82" s="87">
        <v>1</v>
      </c>
      <c r="D82" s="3" t="s">
        <v>113</v>
      </c>
      <c r="E82" s="4">
        <v>30</v>
      </c>
      <c r="F82" s="4">
        <v>0</v>
      </c>
      <c r="G82" s="4">
        <v>4</v>
      </c>
      <c r="H82" s="4">
        <v>5</v>
      </c>
      <c r="I82" s="4">
        <v>21</v>
      </c>
      <c r="J82" s="4">
        <f>I82/31*100</f>
        <v>67.741935483870961</v>
      </c>
      <c r="K82" s="4"/>
    </row>
    <row r="83" spans="1:11">
      <c r="A83" s="87">
        <v>37</v>
      </c>
      <c r="B83" s="4" t="s">
        <v>114</v>
      </c>
      <c r="C83" s="87">
        <v>1</v>
      </c>
      <c r="D83" s="3" t="s">
        <v>115</v>
      </c>
      <c r="E83" s="4">
        <v>30</v>
      </c>
      <c r="F83" s="4"/>
      <c r="G83" s="4"/>
      <c r="H83" s="4"/>
      <c r="I83" s="4"/>
      <c r="J83" s="4"/>
      <c r="K83" s="4"/>
    </row>
    <row r="84" spans="1:11">
      <c r="A84" s="87">
        <v>38</v>
      </c>
      <c r="B84" s="4" t="s">
        <v>116</v>
      </c>
      <c r="C84" s="87">
        <v>1</v>
      </c>
      <c r="D84" s="13" t="s">
        <v>117</v>
      </c>
      <c r="E84" s="4">
        <v>30</v>
      </c>
      <c r="F84" s="4">
        <v>0</v>
      </c>
      <c r="G84" s="4">
        <v>1</v>
      </c>
      <c r="H84" s="4">
        <v>4</v>
      </c>
      <c r="I84" s="4">
        <v>25</v>
      </c>
      <c r="J84" s="4">
        <f t="shared" ref="J84:J101" si="4">I84/31*100</f>
        <v>80.645161290322577</v>
      </c>
      <c r="K84" s="4"/>
    </row>
    <row r="85" spans="1:11" ht="30">
      <c r="A85" s="87">
        <v>39</v>
      </c>
      <c r="B85" s="4" t="s">
        <v>118</v>
      </c>
      <c r="C85" s="87">
        <v>1</v>
      </c>
      <c r="D85" s="13" t="s">
        <v>119</v>
      </c>
      <c r="E85" s="4">
        <v>30</v>
      </c>
      <c r="F85" s="4">
        <v>0</v>
      </c>
      <c r="G85" s="4">
        <v>5</v>
      </c>
      <c r="H85" s="4">
        <v>7</v>
      </c>
      <c r="I85" s="4">
        <v>18</v>
      </c>
      <c r="J85" s="4">
        <f t="shared" si="4"/>
        <v>58.064516129032263</v>
      </c>
      <c r="K85" s="4"/>
    </row>
    <row r="86" spans="1:11" ht="45">
      <c r="A86" s="87">
        <v>40</v>
      </c>
      <c r="B86" s="85" t="s">
        <v>120</v>
      </c>
      <c r="C86" s="87">
        <v>1</v>
      </c>
      <c r="D86" s="3" t="s">
        <v>121</v>
      </c>
      <c r="E86" s="4">
        <v>30</v>
      </c>
      <c r="F86" s="4">
        <v>0</v>
      </c>
      <c r="G86" s="4">
        <v>0</v>
      </c>
      <c r="H86" s="4">
        <v>8</v>
      </c>
      <c r="I86" s="4">
        <v>22</v>
      </c>
      <c r="J86" s="4">
        <f t="shared" si="4"/>
        <v>70.967741935483872</v>
      </c>
      <c r="K86" s="4"/>
    </row>
    <row r="87" spans="1:11" ht="30">
      <c r="A87" s="87">
        <v>41</v>
      </c>
      <c r="B87" s="85" t="s">
        <v>122</v>
      </c>
      <c r="C87" s="87">
        <v>1</v>
      </c>
      <c r="D87" s="3" t="s">
        <v>123</v>
      </c>
      <c r="E87" s="4">
        <v>30</v>
      </c>
      <c r="F87" s="4"/>
      <c r="G87" s="4">
        <v>1</v>
      </c>
      <c r="H87" s="4">
        <v>5</v>
      </c>
      <c r="I87" s="4">
        <v>24</v>
      </c>
      <c r="J87" s="4">
        <f t="shared" si="4"/>
        <v>77.41935483870968</v>
      </c>
      <c r="K87" s="4"/>
    </row>
    <row r="88" spans="1:11">
      <c r="A88" s="87">
        <v>42</v>
      </c>
      <c r="B88" s="13" t="s">
        <v>124</v>
      </c>
      <c r="C88" s="87">
        <v>1</v>
      </c>
      <c r="D88" s="12" t="s">
        <v>125</v>
      </c>
      <c r="E88" s="4">
        <v>30</v>
      </c>
      <c r="F88" s="4">
        <v>0</v>
      </c>
      <c r="G88" s="4">
        <v>4</v>
      </c>
      <c r="H88" s="4">
        <v>7</v>
      </c>
      <c r="I88" s="4">
        <v>19</v>
      </c>
      <c r="J88" s="4">
        <f t="shared" si="4"/>
        <v>61.29032258064516</v>
      </c>
      <c r="K88" s="4"/>
    </row>
    <row r="89" spans="1:11" ht="45">
      <c r="A89" s="118">
        <v>43</v>
      </c>
      <c r="B89" s="118" t="s">
        <v>126</v>
      </c>
      <c r="C89" s="118">
        <v>3</v>
      </c>
      <c r="D89" s="5" t="s">
        <v>216</v>
      </c>
      <c r="E89" s="4">
        <v>30</v>
      </c>
      <c r="F89" s="4">
        <v>0</v>
      </c>
      <c r="G89" s="4">
        <v>1</v>
      </c>
      <c r="H89" s="4">
        <v>1</v>
      </c>
      <c r="I89" s="4">
        <v>28</v>
      </c>
      <c r="J89" s="4">
        <f t="shared" si="4"/>
        <v>90.322580645161281</v>
      </c>
      <c r="K89" s="4"/>
    </row>
    <row r="90" spans="1:11" ht="30">
      <c r="A90" s="119"/>
      <c r="B90" s="119"/>
      <c r="C90" s="119"/>
      <c r="D90" s="5" t="s">
        <v>156</v>
      </c>
      <c r="E90" s="4">
        <v>30</v>
      </c>
      <c r="F90" s="4">
        <v>0</v>
      </c>
      <c r="G90" s="4">
        <v>1</v>
      </c>
      <c r="H90" s="4">
        <v>5</v>
      </c>
      <c r="I90" s="4">
        <v>24</v>
      </c>
      <c r="J90" s="4">
        <f t="shared" si="4"/>
        <v>77.41935483870968</v>
      </c>
      <c r="K90" s="4"/>
    </row>
    <row r="91" spans="1:11">
      <c r="A91" s="120"/>
      <c r="B91" s="120"/>
      <c r="C91" s="120"/>
      <c r="D91" s="5" t="s">
        <v>217</v>
      </c>
      <c r="E91" s="4">
        <v>30</v>
      </c>
      <c r="F91" s="4">
        <v>0</v>
      </c>
      <c r="G91" s="4">
        <v>0</v>
      </c>
      <c r="H91" s="4">
        <v>4</v>
      </c>
      <c r="I91" s="4">
        <v>26</v>
      </c>
      <c r="J91" s="4">
        <f t="shared" si="4"/>
        <v>83.870967741935488</v>
      </c>
      <c r="K91" s="4"/>
    </row>
    <row r="92" spans="1:11">
      <c r="A92" s="87">
        <v>44</v>
      </c>
      <c r="B92" s="13" t="s">
        <v>129</v>
      </c>
      <c r="C92" s="86">
        <v>1</v>
      </c>
      <c r="D92" s="12" t="s">
        <v>130</v>
      </c>
      <c r="E92" s="4">
        <v>30</v>
      </c>
      <c r="F92" s="4">
        <v>0</v>
      </c>
      <c r="G92" s="4">
        <v>3</v>
      </c>
      <c r="H92" s="4">
        <v>9</v>
      </c>
      <c r="I92" s="4">
        <v>18</v>
      </c>
      <c r="J92" s="4">
        <f t="shared" si="4"/>
        <v>58.064516129032263</v>
      </c>
      <c r="K92" s="4"/>
    </row>
    <row r="93" spans="1:11">
      <c r="A93" s="87">
        <v>45</v>
      </c>
      <c r="B93" s="4" t="s">
        <v>131</v>
      </c>
      <c r="C93" s="87">
        <v>1</v>
      </c>
      <c r="D93" s="3" t="s">
        <v>132</v>
      </c>
      <c r="E93" s="4">
        <v>30</v>
      </c>
      <c r="F93" s="4">
        <v>0</v>
      </c>
      <c r="G93" s="4">
        <v>12</v>
      </c>
      <c r="H93" s="4">
        <v>3</v>
      </c>
      <c r="I93" s="4">
        <v>15</v>
      </c>
      <c r="J93" s="4">
        <f t="shared" si="4"/>
        <v>48.387096774193552</v>
      </c>
      <c r="K93" s="4"/>
    </row>
    <row r="94" spans="1:11">
      <c r="A94" s="87">
        <v>46</v>
      </c>
      <c r="B94" s="4" t="s">
        <v>133</v>
      </c>
      <c r="C94" s="86">
        <v>1</v>
      </c>
      <c r="D94" s="12" t="s">
        <v>167</v>
      </c>
      <c r="E94" s="4">
        <v>30</v>
      </c>
      <c r="F94" s="4">
        <v>0</v>
      </c>
      <c r="G94" s="4">
        <v>2</v>
      </c>
      <c r="H94" s="4">
        <v>6</v>
      </c>
      <c r="I94" s="4">
        <v>22</v>
      </c>
      <c r="J94" s="4">
        <f t="shared" si="4"/>
        <v>70.967741935483872</v>
      </c>
      <c r="K94" s="4"/>
    </row>
    <row r="95" spans="1:11" ht="45">
      <c r="A95" s="118">
        <v>47</v>
      </c>
      <c r="B95" s="118" t="s">
        <v>135</v>
      </c>
      <c r="C95" s="118">
        <v>3</v>
      </c>
      <c r="D95" s="12" t="s">
        <v>136</v>
      </c>
      <c r="E95" s="4">
        <v>30</v>
      </c>
      <c r="F95" s="4">
        <v>0</v>
      </c>
      <c r="G95" s="4">
        <v>1</v>
      </c>
      <c r="H95" s="4">
        <v>9</v>
      </c>
      <c r="I95" s="4">
        <v>20</v>
      </c>
      <c r="J95" s="4">
        <f t="shared" si="4"/>
        <v>64.516129032258064</v>
      </c>
      <c r="K95" s="4"/>
    </row>
    <row r="96" spans="1:11">
      <c r="A96" s="119"/>
      <c r="B96" s="119"/>
      <c r="C96" s="119"/>
      <c r="D96" s="12" t="s">
        <v>137</v>
      </c>
      <c r="E96" s="4">
        <v>30</v>
      </c>
      <c r="F96" s="4">
        <v>0</v>
      </c>
      <c r="G96" s="4">
        <v>3</v>
      </c>
      <c r="H96" s="4">
        <v>5</v>
      </c>
      <c r="I96" s="4">
        <v>22</v>
      </c>
      <c r="J96" s="4">
        <f t="shared" si="4"/>
        <v>70.967741935483872</v>
      </c>
      <c r="K96" s="4"/>
    </row>
    <row r="97" spans="1:11" ht="30">
      <c r="A97" s="120"/>
      <c r="B97" s="120"/>
      <c r="C97" s="120"/>
      <c r="D97" s="12" t="s">
        <v>138</v>
      </c>
      <c r="E97" s="4">
        <v>30</v>
      </c>
      <c r="F97" s="4">
        <v>0</v>
      </c>
      <c r="G97" s="4">
        <v>2</v>
      </c>
      <c r="H97" s="4">
        <v>9</v>
      </c>
      <c r="I97" s="4">
        <v>19</v>
      </c>
      <c r="J97" s="4">
        <f t="shared" si="4"/>
        <v>61.29032258064516</v>
      </c>
      <c r="K97" s="4"/>
    </row>
    <row r="98" spans="1:11">
      <c r="A98" s="118">
        <v>48</v>
      </c>
      <c r="B98" s="118" t="s">
        <v>139</v>
      </c>
      <c r="C98" s="118">
        <v>4</v>
      </c>
      <c r="D98" s="12" t="s">
        <v>140</v>
      </c>
      <c r="E98" s="4">
        <v>30</v>
      </c>
      <c r="F98" s="4">
        <v>0</v>
      </c>
      <c r="G98" s="4">
        <v>6</v>
      </c>
      <c r="H98" s="4">
        <v>6</v>
      </c>
      <c r="I98" s="4">
        <v>18</v>
      </c>
      <c r="J98" s="4">
        <f t="shared" si="4"/>
        <v>58.064516129032263</v>
      </c>
      <c r="K98" s="4"/>
    </row>
    <row r="99" spans="1:11">
      <c r="A99" s="119"/>
      <c r="B99" s="119"/>
      <c r="C99" s="119"/>
      <c r="D99" s="12" t="s">
        <v>141</v>
      </c>
      <c r="E99" s="4">
        <v>30</v>
      </c>
      <c r="F99" s="4">
        <v>0</v>
      </c>
      <c r="G99" s="4">
        <v>5</v>
      </c>
      <c r="H99" s="4">
        <v>6</v>
      </c>
      <c r="I99" s="4">
        <v>19</v>
      </c>
      <c r="J99" s="4">
        <f t="shared" si="4"/>
        <v>61.29032258064516</v>
      </c>
      <c r="K99" s="4"/>
    </row>
    <row r="100" spans="1:11">
      <c r="A100" s="119"/>
      <c r="B100" s="119"/>
      <c r="C100" s="119"/>
      <c r="D100" s="12" t="s">
        <v>142</v>
      </c>
      <c r="E100" s="4">
        <v>30</v>
      </c>
      <c r="F100" s="4">
        <v>0</v>
      </c>
      <c r="G100" s="4">
        <v>3</v>
      </c>
      <c r="H100" s="4">
        <v>4</v>
      </c>
      <c r="I100" s="4">
        <v>23</v>
      </c>
      <c r="J100" s="4">
        <f t="shared" si="4"/>
        <v>74.193548387096769</v>
      </c>
      <c r="K100" s="4"/>
    </row>
    <row r="101" spans="1:11">
      <c r="A101" s="120"/>
      <c r="B101" s="120"/>
      <c r="C101" s="120"/>
      <c r="D101" s="12" t="s">
        <v>157</v>
      </c>
      <c r="E101" s="4">
        <v>30</v>
      </c>
      <c r="F101" s="4">
        <v>0</v>
      </c>
      <c r="G101" s="4">
        <v>3</v>
      </c>
      <c r="H101" s="4">
        <v>5</v>
      </c>
      <c r="I101" s="4">
        <v>22</v>
      </c>
      <c r="J101" s="4">
        <f t="shared" si="4"/>
        <v>70.967741935483872</v>
      </c>
      <c r="K101" s="4"/>
    </row>
  </sheetData>
  <mergeCells count="52"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A22:A33"/>
    <mergeCell ref="B22:B33"/>
    <mergeCell ref="C22:C33"/>
    <mergeCell ref="A6:A7"/>
    <mergeCell ref="B6:B7"/>
    <mergeCell ref="C6:C7"/>
    <mergeCell ref="A8:A16"/>
    <mergeCell ref="B8:B16"/>
    <mergeCell ref="C8:C16"/>
    <mergeCell ref="A17:A18"/>
    <mergeCell ref="C17:C18"/>
    <mergeCell ref="A20:A21"/>
    <mergeCell ref="B20:B21"/>
    <mergeCell ref="C20:C21"/>
    <mergeCell ref="A34:A39"/>
    <mergeCell ref="B34:B39"/>
    <mergeCell ref="C34:C39"/>
    <mergeCell ref="A40:A41"/>
    <mergeCell ref="B40:B41"/>
    <mergeCell ref="C40:C41"/>
    <mergeCell ref="A42:A43"/>
    <mergeCell ref="B42:B43"/>
    <mergeCell ref="C42:C43"/>
    <mergeCell ref="A45:A46"/>
    <mergeCell ref="B45:B46"/>
    <mergeCell ref="C45:C46"/>
    <mergeCell ref="B48:B49"/>
    <mergeCell ref="A64:A74"/>
    <mergeCell ref="B64:B74"/>
    <mergeCell ref="C64:C74"/>
    <mergeCell ref="A79:A80"/>
    <mergeCell ref="B79:B80"/>
    <mergeCell ref="C79:C80"/>
    <mergeCell ref="A98:A101"/>
    <mergeCell ref="B98:B101"/>
    <mergeCell ref="C98:C101"/>
    <mergeCell ref="A89:A91"/>
    <mergeCell ref="B89:B91"/>
    <mergeCell ref="C89:C91"/>
    <mergeCell ref="A95:A97"/>
    <mergeCell ref="B95:B97"/>
    <mergeCell ref="C95:C9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01"/>
  <sheetViews>
    <sheetView topLeftCell="A25" workbookViewId="0">
      <selection activeCell="M42" sqref="M42"/>
    </sheetView>
  </sheetViews>
  <sheetFormatPr defaultRowHeight="15"/>
  <cols>
    <col min="1" max="1" width="7.42578125" customWidth="1"/>
    <col min="2" max="2" width="13.140625" customWidth="1"/>
    <col min="4" max="4" width="22.140625" customWidth="1"/>
    <col min="5" max="5" width="11.140625" customWidth="1"/>
    <col min="7" max="7" width="12" customWidth="1"/>
    <col min="8" max="8" width="11.140625" customWidth="1"/>
    <col min="9" max="9" width="11.85546875" customWidth="1"/>
    <col min="10" max="10" width="10.7109375" customWidth="1"/>
  </cols>
  <sheetData>
    <row r="1" spans="1:11" ht="23.25">
      <c r="A1" s="128" t="s">
        <v>232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>
      <c r="A2" s="130" t="s">
        <v>0</v>
      </c>
      <c r="B2" s="130" t="s">
        <v>1</v>
      </c>
      <c r="C2" s="132" t="s">
        <v>2</v>
      </c>
      <c r="D2" s="132" t="s">
        <v>3</v>
      </c>
      <c r="E2" s="130" t="s">
        <v>180</v>
      </c>
      <c r="F2" s="134" t="s">
        <v>4</v>
      </c>
      <c r="G2" s="135"/>
      <c r="H2" s="136"/>
      <c r="I2" s="130" t="s">
        <v>5</v>
      </c>
      <c r="J2" s="132" t="s">
        <v>6</v>
      </c>
      <c r="K2" s="132" t="s">
        <v>7</v>
      </c>
    </row>
    <row r="3" spans="1:11">
      <c r="A3" s="131"/>
      <c r="B3" s="131"/>
      <c r="C3" s="133"/>
      <c r="D3" s="133"/>
      <c r="E3" s="131"/>
      <c r="F3" s="1"/>
      <c r="G3" s="1" t="s">
        <v>8</v>
      </c>
      <c r="H3" s="1" t="s">
        <v>9</v>
      </c>
      <c r="I3" s="131"/>
      <c r="J3" s="133"/>
      <c r="K3" s="133"/>
    </row>
    <row r="4" spans="1:11" ht="60">
      <c r="A4" s="94">
        <v>1</v>
      </c>
      <c r="B4" s="92" t="s">
        <v>10</v>
      </c>
      <c r="C4" s="94">
        <v>1</v>
      </c>
      <c r="D4" s="3" t="s">
        <v>236</v>
      </c>
      <c r="E4" s="4">
        <v>31</v>
      </c>
      <c r="F4" s="4">
        <v>0</v>
      </c>
      <c r="G4" s="4">
        <v>5</v>
      </c>
      <c r="H4" s="4">
        <v>5</v>
      </c>
      <c r="I4" s="4">
        <v>21</v>
      </c>
      <c r="J4" s="4">
        <f t="shared" ref="J4:J19" si="0">I4/31*100</f>
        <v>67.741935483870961</v>
      </c>
      <c r="K4" s="4"/>
    </row>
    <row r="5" spans="1:11" ht="60">
      <c r="A5" s="94">
        <v>2</v>
      </c>
      <c r="B5" s="92" t="s">
        <v>12</v>
      </c>
      <c r="C5" s="94">
        <v>1</v>
      </c>
      <c r="D5" s="3" t="s">
        <v>13</v>
      </c>
      <c r="E5" s="4">
        <v>31</v>
      </c>
      <c r="F5" s="4">
        <v>0</v>
      </c>
      <c r="G5" s="4">
        <v>1</v>
      </c>
      <c r="H5" s="4">
        <v>5</v>
      </c>
      <c r="I5" s="4">
        <v>25</v>
      </c>
      <c r="J5" s="4">
        <f t="shared" si="0"/>
        <v>80.645161290322577</v>
      </c>
      <c r="K5" s="4"/>
    </row>
    <row r="6" spans="1:11">
      <c r="A6" s="118">
        <v>3</v>
      </c>
      <c r="B6" s="121" t="s">
        <v>14</v>
      </c>
      <c r="C6" s="118">
        <v>2</v>
      </c>
      <c r="D6" s="5" t="s">
        <v>239</v>
      </c>
      <c r="E6" s="4">
        <v>31</v>
      </c>
      <c r="F6" s="4">
        <v>0</v>
      </c>
      <c r="G6" s="4">
        <v>12</v>
      </c>
      <c r="H6" s="4">
        <v>4</v>
      </c>
      <c r="I6" s="4">
        <v>15</v>
      </c>
      <c r="J6" s="4">
        <f t="shared" si="0"/>
        <v>48.387096774193552</v>
      </c>
      <c r="K6" s="4"/>
    </row>
    <row r="7" spans="1:11">
      <c r="A7" s="120"/>
      <c r="B7" s="123"/>
      <c r="C7" s="120"/>
      <c r="D7" s="5" t="s">
        <v>226</v>
      </c>
      <c r="E7" s="4">
        <v>31</v>
      </c>
      <c r="F7" s="4">
        <v>0</v>
      </c>
      <c r="G7" s="4">
        <v>12</v>
      </c>
      <c r="H7" s="4">
        <v>5</v>
      </c>
      <c r="I7" s="4">
        <v>14</v>
      </c>
      <c r="J7" s="4">
        <f t="shared" si="0"/>
        <v>45.161290322580641</v>
      </c>
      <c r="K7" s="4"/>
    </row>
    <row r="8" spans="1:11" ht="60">
      <c r="A8" s="118">
        <v>4</v>
      </c>
      <c r="B8" s="121" t="s">
        <v>15</v>
      </c>
      <c r="C8" s="118">
        <v>9</v>
      </c>
      <c r="D8" s="7" t="s">
        <v>16</v>
      </c>
      <c r="E8" s="4">
        <v>31</v>
      </c>
      <c r="F8" s="4">
        <v>0</v>
      </c>
      <c r="G8" s="4">
        <v>2</v>
      </c>
      <c r="H8" s="4">
        <v>5</v>
      </c>
      <c r="I8" s="4">
        <v>24</v>
      </c>
      <c r="J8" s="4">
        <f t="shared" si="0"/>
        <v>77.41935483870968</v>
      </c>
      <c r="K8" s="4"/>
    </row>
    <row r="9" spans="1:11" ht="60">
      <c r="A9" s="119"/>
      <c r="B9" s="122"/>
      <c r="C9" s="119"/>
      <c r="D9" s="7" t="s">
        <v>17</v>
      </c>
      <c r="E9" s="4">
        <v>31</v>
      </c>
      <c r="F9" s="4">
        <v>0</v>
      </c>
      <c r="G9" s="4">
        <v>2</v>
      </c>
      <c r="H9" s="4">
        <v>5</v>
      </c>
      <c r="I9" s="4">
        <v>24</v>
      </c>
      <c r="J9" s="4">
        <f t="shared" si="0"/>
        <v>77.41935483870968</v>
      </c>
      <c r="K9" s="4"/>
    </row>
    <row r="10" spans="1:11" ht="19.5" customHeight="1">
      <c r="A10" s="119"/>
      <c r="B10" s="122"/>
      <c r="C10" s="119"/>
      <c r="D10" s="7" t="s">
        <v>18</v>
      </c>
      <c r="E10" s="4">
        <v>31</v>
      </c>
      <c r="F10" s="4">
        <v>0</v>
      </c>
      <c r="G10" s="4">
        <v>3</v>
      </c>
      <c r="H10" s="4">
        <v>5</v>
      </c>
      <c r="I10" s="4">
        <v>23</v>
      </c>
      <c r="J10" s="4">
        <f t="shared" si="0"/>
        <v>74.193548387096769</v>
      </c>
      <c r="K10" s="4"/>
    </row>
    <row r="11" spans="1:11" ht="30">
      <c r="A11" s="119"/>
      <c r="B11" s="122"/>
      <c r="C11" s="119"/>
      <c r="D11" s="7" t="s">
        <v>149</v>
      </c>
      <c r="E11" s="4">
        <v>31</v>
      </c>
      <c r="F11" s="4">
        <v>0</v>
      </c>
      <c r="G11" s="4">
        <v>2</v>
      </c>
      <c r="H11" s="4">
        <v>5</v>
      </c>
      <c r="I11" s="4">
        <v>24</v>
      </c>
      <c r="J11" s="4">
        <f t="shared" si="0"/>
        <v>77.41935483870968</v>
      </c>
      <c r="K11" s="4"/>
    </row>
    <row r="12" spans="1:11" ht="60">
      <c r="A12" s="119"/>
      <c r="B12" s="122"/>
      <c r="C12" s="119"/>
      <c r="D12" s="7" t="s">
        <v>19</v>
      </c>
      <c r="E12" s="4">
        <v>31</v>
      </c>
      <c r="F12" s="4">
        <v>0</v>
      </c>
      <c r="G12" s="4">
        <v>2</v>
      </c>
      <c r="H12" s="4">
        <v>5</v>
      </c>
      <c r="I12" s="4">
        <v>24</v>
      </c>
      <c r="J12" s="4">
        <f t="shared" si="0"/>
        <v>77.41935483870968</v>
      </c>
      <c r="K12" s="4"/>
    </row>
    <row r="13" spans="1:11" ht="30">
      <c r="A13" s="119"/>
      <c r="B13" s="122"/>
      <c r="C13" s="119"/>
      <c r="D13" s="7" t="s">
        <v>150</v>
      </c>
      <c r="E13" s="4">
        <v>31</v>
      </c>
      <c r="F13" s="4">
        <v>0</v>
      </c>
      <c r="G13" s="4">
        <v>1</v>
      </c>
      <c r="H13" s="4">
        <v>3</v>
      </c>
      <c r="I13" s="4">
        <v>27</v>
      </c>
      <c r="J13" s="4">
        <f t="shared" si="0"/>
        <v>87.096774193548384</v>
      </c>
      <c r="K13" s="4"/>
    </row>
    <row r="14" spans="1:11" ht="45">
      <c r="A14" s="119"/>
      <c r="B14" s="122"/>
      <c r="C14" s="119"/>
      <c r="D14" s="8" t="s">
        <v>144</v>
      </c>
      <c r="E14" s="4">
        <v>31</v>
      </c>
      <c r="F14" s="4">
        <v>0</v>
      </c>
      <c r="G14" s="4">
        <v>1</v>
      </c>
      <c r="H14" s="4">
        <v>6</v>
      </c>
      <c r="I14" s="4">
        <v>24</v>
      </c>
      <c r="J14" s="4">
        <f t="shared" si="0"/>
        <v>77.41935483870968</v>
      </c>
      <c r="K14" s="4"/>
    </row>
    <row r="15" spans="1:11" ht="45">
      <c r="A15" s="119"/>
      <c r="B15" s="122"/>
      <c r="C15" s="119"/>
      <c r="D15" s="8" t="s">
        <v>143</v>
      </c>
      <c r="E15" s="4">
        <v>31</v>
      </c>
      <c r="F15" s="4">
        <v>0</v>
      </c>
      <c r="G15" s="4">
        <v>1</v>
      </c>
      <c r="H15" s="4">
        <v>4</v>
      </c>
      <c r="I15" s="4">
        <v>26</v>
      </c>
      <c r="J15" s="4">
        <f t="shared" si="0"/>
        <v>83.870967741935488</v>
      </c>
      <c r="K15" s="4"/>
    </row>
    <row r="16" spans="1:11" ht="21" customHeight="1">
      <c r="A16" s="120"/>
      <c r="B16" s="123"/>
      <c r="C16" s="120"/>
      <c r="D16" s="8" t="s">
        <v>240</v>
      </c>
      <c r="E16" s="4">
        <v>31</v>
      </c>
      <c r="F16" s="4">
        <v>0</v>
      </c>
      <c r="G16" s="4">
        <v>0</v>
      </c>
      <c r="H16" s="4">
        <v>3</v>
      </c>
      <c r="I16" s="4">
        <v>23</v>
      </c>
      <c r="J16" s="4">
        <f t="shared" si="0"/>
        <v>74.193548387096769</v>
      </c>
      <c r="K16" s="4"/>
    </row>
    <row r="17" spans="1:11" ht="60">
      <c r="A17" s="118">
        <v>5</v>
      </c>
      <c r="B17" s="92" t="s">
        <v>20</v>
      </c>
      <c r="C17" s="118">
        <v>2</v>
      </c>
      <c r="D17" s="5" t="s">
        <v>21</v>
      </c>
      <c r="E17" s="4">
        <v>31</v>
      </c>
      <c r="F17" s="4">
        <v>0</v>
      </c>
      <c r="G17" s="4">
        <v>3</v>
      </c>
      <c r="H17" s="4">
        <v>5</v>
      </c>
      <c r="I17" s="4">
        <v>23</v>
      </c>
      <c r="J17" s="4">
        <f t="shared" si="0"/>
        <v>74.193548387096769</v>
      </c>
      <c r="K17" s="4"/>
    </row>
    <row r="18" spans="1:11" ht="45">
      <c r="A18" s="120"/>
      <c r="B18" s="92"/>
      <c r="C18" s="120"/>
      <c r="D18" s="5" t="s">
        <v>22</v>
      </c>
      <c r="E18" s="4">
        <v>31</v>
      </c>
      <c r="F18" s="4">
        <v>0</v>
      </c>
      <c r="G18" s="4">
        <v>0</v>
      </c>
      <c r="H18" s="4">
        <v>5</v>
      </c>
      <c r="I18" s="4">
        <v>26</v>
      </c>
      <c r="J18" s="4">
        <f t="shared" si="0"/>
        <v>83.870967741935488</v>
      </c>
      <c r="K18" s="4"/>
    </row>
    <row r="19" spans="1:11" ht="45">
      <c r="A19" s="94">
        <v>6</v>
      </c>
      <c r="B19" s="92" t="s">
        <v>23</v>
      </c>
      <c r="C19" s="94">
        <v>1</v>
      </c>
      <c r="D19" s="9" t="s">
        <v>24</v>
      </c>
      <c r="E19" s="4">
        <v>31</v>
      </c>
      <c r="F19" s="4">
        <v>0</v>
      </c>
      <c r="G19" s="4">
        <v>2</v>
      </c>
      <c r="H19" s="4">
        <v>4</v>
      </c>
      <c r="I19" s="4">
        <v>25</v>
      </c>
      <c r="J19" s="4">
        <f t="shared" si="0"/>
        <v>80.645161290322577</v>
      </c>
      <c r="K19" s="4"/>
    </row>
    <row r="20" spans="1:11">
      <c r="A20" s="118">
        <v>7</v>
      </c>
      <c r="B20" s="121" t="s">
        <v>25</v>
      </c>
      <c r="C20" s="118">
        <v>2</v>
      </c>
      <c r="D20" s="10" t="s">
        <v>26</v>
      </c>
      <c r="E20" s="4">
        <v>31</v>
      </c>
      <c r="F20" s="4">
        <v>0</v>
      </c>
      <c r="G20" s="4">
        <v>2</v>
      </c>
      <c r="H20" s="4">
        <v>4</v>
      </c>
      <c r="I20" s="4">
        <v>25</v>
      </c>
      <c r="J20" s="4">
        <f>I20/30*100</f>
        <v>83.333333333333343</v>
      </c>
      <c r="K20" s="4"/>
    </row>
    <row r="21" spans="1:11">
      <c r="A21" s="120"/>
      <c r="B21" s="123"/>
      <c r="C21" s="120"/>
      <c r="D21" s="10" t="s">
        <v>27</v>
      </c>
      <c r="E21" s="4">
        <v>31</v>
      </c>
      <c r="F21" s="4">
        <v>0</v>
      </c>
      <c r="G21" s="4">
        <v>7</v>
      </c>
      <c r="H21" s="4">
        <v>4</v>
      </c>
      <c r="I21" s="4">
        <v>20</v>
      </c>
      <c r="J21" s="4">
        <f>I21/31*100</f>
        <v>64.516129032258064</v>
      </c>
      <c r="K21" s="4"/>
    </row>
    <row r="22" spans="1:11">
      <c r="A22" s="118">
        <v>8</v>
      </c>
      <c r="B22" s="126" t="s">
        <v>28</v>
      </c>
      <c r="C22" s="127">
        <v>12</v>
      </c>
      <c r="D22" s="3" t="s">
        <v>29</v>
      </c>
      <c r="E22" s="4">
        <v>31</v>
      </c>
      <c r="F22" s="4">
        <v>0</v>
      </c>
      <c r="G22" s="4">
        <v>2</v>
      </c>
      <c r="H22" s="4">
        <v>0</v>
      </c>
      <c r="I22" s="4">
        <v>29</v>
      </c>
      <c r="J22" s="4">
        <f>I22/30*100</f>
        <v>96.666666666666671</v>
      </c>
      <c r="K22" s="4"/>
    </row>
    <row r="23" spans="1:11">
      <c r="A23" s="119"/>
      <c r="B23" s="126"/>
      <c r="C23" s="127"/>
      <c r="D23" s="3" t="s">
        <v>30</v>
      </c>
      <c r="E23" s="4">
        <v>31</v>
      </c>
      <c r="F23" s="4">
        <v>0</v>
      </c>
      <c r="G23" s="4">
        <v>1</v>
      </c>
      <c r="H23" s="4">
        <v>4</v>
      </c>
      <c r="I23" s="4">
        <v>26</v>
      </c>
      <c r="J23" s="4">
        <f>I23/31*100</f>
        <v>83.870967741935488</v>
      </c>
      <c r="K23" s="4"/>
    </row>
    <row r="24" spans="1:11">
      <c r="A24" s="119"/>
      <c r="B24" s="126"/>
      <c r="C24" s="127"/>
      <c r="D24" s="3" t="s">
        <v>237</v>
      </c>
      <c r="E24" s="4">
        <v>31</v>
      </c>
      <c r="F24" s="4">
        <v>0</v>
      </c>
      <c r="G24" s="4">
        <v>0</v>
      </c>
      <c r="H24" s="4">
        <v>4</v>
      </c>
      <c r="I24" s="4">
        <v>27</v>
      </c>
      <c r="J24" s="4">
        <f t="shared" ref="J24:J33" si="1">I24/30*100</f>
        <v>90</v>
      </c>
      <c r="K24" s="4"/>
    </row>
    <row r="25" spans="1:11">
      <c r="A25" s="119"/>
      <c r="B25" s="126"/>
      <c r="C25" s="127"/>
      <c r="D25" s="3" t="s">
        <v>31</v>
      </c>
      <c r="E25" s="4">
        <v>31</v>
      </c>
      <c r="F25" s="4">
        <v>0</v>
      </c>
      <c r="G25" s="4">
        <v>1</v>
      </c>
      <c r="H25" s="4">
        <v>4</v>
      </c>
      <c r="I25" s="4">
        <v>26</v>
      </c>
      <c r="J25" s="4">
        <f t="shared" si="1"/>
        <v>86.666666666666671</v>
      </c>
      <c r="K25" s="4"/>
    </row>
    <row r="26" spans="1:11">
      <c r="A26" s="119"/>
      <c r="B26" s="126"/>
      <c r="C26" s="127"/>
      <c r="D26" s="3" t="s">
        <v>32</v>
      </c>
      <c r="E26" s="4">
        <v>31</v>
      </c>
      <c r="F26" s="4">
        <v>0</v>
      </c>
      <c r="G26" s="4">
        <v>1</v>
      </c>
      <c r="H26" s="4">
        <v>4</v>
      </c>
      <c r="I26" s="4">
        <v>26</v>
      </c>
      <c r="J26" s="4">
        <f t="shared" si="1"/>
        <v>86.666666666666671</v>
      </c>
      <c r="K26" s="4"/>
    </row>
    <row r="27" spans="1:11">
      <c r="A27" s="119"/>
      <c r="B27" s="126"/>
      <c r="C27" s="127"/>
      <c r="D27" s="3" t="s">
        <v>33</v>
      </c>
      <c r="E27" s="4">
        <v>31</v>
      </c>
      <c r="F27" s="4">
        <v>0</v>
      </c>
      <c r="G27" s="4">
        <v>2</v>
      </c>
      <c r="H27" s="4">
        <v>3</v>
      </c>
      <c r="I27" s="4">
        <v>26</v>
      </c>
      <c r="J27" s="4">
        <f t="shared" si="1"/>
        <v>86.666666666666671</v>
      </c>
      <c r="K27" s="4"/>
    </row>
    <row r="28" spans="1:11">
      <c r="A28" s="119"/>
      <c r="B28" s="126"/>
      <c r="C28" s="127"/>
      <c r="D28" s="3" t="s">
        <v>153</v>
      </c>
      <c r="E28" s="4">
        <v>31</v>
      </c>
      <c r="F28" s="4">
        <v>0</v>
      </c>
      <c r="G28" s="4">
        <v>3</v>
      </c>
      <c r="H28" s="4">
        <v>4</v>
      </c>
      <c r="I28" s="4">
        <v>23</v>
      </c>
      <c r="J28" s="4">
        <f t="shared" si="1"/>
        <v>76.666666666666671</v>
      </c>
      <c r="K28" s="4"/>
    </row>
    <row r="29" spans="1:11">
      <c r="A29" s="119"/>
      <c r="B29" s="126"/>
      <c r="C29" s="127"/>
      <c r="D29" s="3" t="s">
        <v>222</v>
      </c>
      <c r="E29" s="4">
        <v>31</v>
      </c>
      <c r="F29" s="4">
        <v>0</v>
      </c>
      <c r="G29" s="4">
        <v>2</v>
      </c>
      <c r="H29" s="4">
        <v>4</v>
      </c>
      <c r="I29" s="4">
        <v>25</v>
      </c>
      <c r="J29" s="4">
        <f t="shared" si="1"/>
        <v>83.333333333333343</v>
      </c>
      <c r="K29" s="4"/>
    </row>
    <row r="30" spans="1:11">
      <c r="A30" s="119"/>
      <c r="B30" s="126"/>
      <c r="C30" s="127"/>
      <c r="D30" s="3" t="s">
        <v>35</v>
      </c>
      <c r="E30" s="4">
        <v>31</v>
      </c>
      <c r="F30" s="4">
        <v>0</v>
      </c>
      <c r="G30" s="4">
        <v>0</v>
      </c>
      <c r="H30" s="4">
        <v>5</v>
      </c>
      <c r="I30" s="4">
        <v>26</v>
      </c>
      <c r="J30" s="4">
        <f t="shared" si="1"/>
        <v>86.666666666666671</v>
      </c>
      <c r="K30" s="4"/>
    </row>
    <row r="31" spans="1:11">
      <c r="A31" s="119"/>
      <c r="B31" s="126"/>
      <c r="C31" s="127"/>
      <c r="D31" s="3" t="s">
        <v>146</v>
      </c>
      <c r="E31" s="4">
        <v>31</v>
      </c>
      <c r="F31" s="4">
        <v>0</v>
      </c>
      <c r="G31" s="4">
        <v>2</v>
      </c>
      <c r="H31" s="4">
        <v>4</v>
      </c>
      <c r="I31" s="4">
        <v>25</v>
      </c>
      <c r="J31" s="4">
        <f t="shared" si="1"/>
        <v>83.333333333333343</v>
      </c>
      <c r="K31" s="4"/>
    </row>
    <row r="32" spans="1:11">
      <c r="A32" s="119"/>
      <c r="B32" s="126"/>
      <c r="C32" s="127"/>
      <c r="D32" s="3" t="s">
        <v>36</v>
      </c>
      <c r="E32" s="4">
        <v>31</v>
      </c>
      <c r="F32" s="4">
        <v>0</v>
      </c>
      <c r="G32" s="4">
        <v>2</v>
      </c>
      <c r="H32" s="4">
        <v>6</v>
      </c>
      <c r="I32" s="4">
        <v>23</v>
      </c>
      <c r="J32" s="4">
        <f t="shared" si="1"/>
        <v>76.666666666666671</v>
      </c>
      <c r="K32" s="4"/>
    </row>
    <row r="33" spans="1:11">
      <c r="A33" s="120"/>
      <c r="B33" s="126"/>
      <c r="C33" s="127"/>
      <c r="D33" s="3" t="s">
        <v>37</v>
      </c>
      <c r="E33" s="4">
        <v>31</v>
      </c>
      <c r="F33" s="4">
        <v>0</v>
      </c>
      <c r="G33" s="4">
        <v>1</v>
      </c>
      <c r="H33" s="4">
        <v>5</v>
      </c>
      <c r="I33" s="4">
        <v>25</v>
      </c>
      <c r="J33" s="4">
        <f t="shared" si="1"/>
        <v>83.333333333333343</v>
      </c>
      <c r="K33" s="4"/>
    </row>
    <row r="34" spans="1:11" ht="30">
      <c r="A34" s="118">
        <v>9</v>
      </c>
      <c r="B34" s="118" t="s">
        <v>38</v>
      </c>
      <c r="C34" s="118">
        <v>6</v>
      </c>
      <c r="D34" s="12" t="s">
        <v>39</v>
      </c>
      <c r="E34" s="4">
        <v>31</v>
      </c>
      <c r="F34" s="4">
        <v>0</v>
      </c>
      <c r="G34" s="4">
        <v>5</v>
      </c>
      <c r="H34" s="4">
        <v>4</v>
      </c>
      <c r="I34" s="4">
        <v>22</v>
      </c>
      <c r="J34" s="4">
        <f t="shared" ref="J34:J60" si="2">I34/31*100</f>
        <v>70.967741935483872</v>
      </c>
      <c r="K34" s="4"/>
    </row>
    <row r="35" spans="1:11" ht="30">
      <c r="A35" s="119"/>
      <c r="B35" s="119"/>
      <c r="C35" s="119"/>
      <c r="D35" s="12" t="s">
        <v>40</v>
      </c>
      <c r="E35" s="4">
        <v>31</v>
      </c>
      <c r="F35" s="4">
        <v>0</v>
      </c>
      <c r="G35" s="4">
        <v>5</v>
      </c>
      <c r="H35" s="4">
        <v>4</v>
      </c>
      <c r="I35" s="4">
        <v>22</v>
      </c>
      <c r="J35" s="4">
        <f t="shared" si="2"/>
        <v>70.967741935483872</v>
      </c>
      <c r="K35" s="4"/>
    </row>
    <row r="36" spans="1:11" ht="45">
      <c r="A36" s="119"/>
      <c r="B36" s="119"/>
      <c r="C36" s="119"/>
      <c r="D36" s="12" t="s">
        <v>41</v>
      </c>
      <c r="E36" s="4">
        <v>31</v>
      </c>
      <c r="F36" s="4">
        <v>0</v>
      </c>
      <c r="G36" s="4">
        <v>7</v>
      </c>
      <c r="H36" s="4">
        <v>5</v>
      </c>
      <c r="I36" s="4">
        <v>19</v>
      </c>
      <c r="J36" s="4">
        <f t="shared" si="2"/>
        <v>61.29032258064516</v>
      </c>
      <c r="K36" s="4"/>
    </row>
    <row r="37" spans="1:11" ht="45">
      <c r="A37" s="119"/>
      <c r="B37" s="119"/>
      <c r="C37" s="119"/>
      <c r="D37" s="12" t="s">
        <v>42</v>
      </c>
      <c r="E37" s="4">
        <v>31</v>
      </c>
      <c r="F37" s="4">
        <v>0</v>
      </c>
      <c r="G37" s="4">
        <v>5</v>
      </c>
      <c r="H37" s="4">
        <v>4</v>
      </c>
      <c r="I37" s="4">
        <v>22</v>
      </c>
      <c r="J37" s="4">
        <f t="shared" si="2"/>
        <v>70.967741935483872</v>
      </c>
      <c r="K37" s="4"/>
    </row>
    <row r="38" spans="1:11" ht="45">
      <c r="A38" s="119"/>
      <c r="B38" s="119"/>
      <c r="C38" s="119"/>
      <c r="D38" s="12" t="s">
        <v>43</v>
      </c>
      <c r="E38" s="4">
        <v>31</v>
      </c>
      <c r="F38" s="4">
        <v>0</v>
      </c>
      <c r="G38" s="13">
        <v>13</v>
      </c>
      <c r="H38" s="4">
        <v>5</v>
      </c>
      <c r="I38" s="4">
        <v>13</v>
      </c>
      <c r="J38" s="4">
        <f t="shared" si="2"/>
        <v>41.935483870967744</v>
      </c>
      <c r="K38" s="4"/>
    </row>
    <row r="39" spans="1:11" ht="30">
      <c r="A39" s="120"/>
      <c r="B39" s="120"/>
      <c r="C39" s="120"/>
      <c r="D39" s="12" t="s">
        <v>44</v>
      </c>
      <c r="E39" s="4">
        <v>31</v>
      </c>
      <c r="F39" s="4">
        <v>0</v>
      </c>
      <c r="G39" s="4">
        <v>0</v>
      </c>
      <c r="H39" s="4">
        <v>6</v>
      </c>
      <c r="I39" s="4">
        <v>25</v>
      </c>
      <c r="J39" s="4">
        <f t="shared" si="2"/>
        <v>80.645161290322577</v>
      </c>
      <c r="K39" s="4"/>
    </row>
    <row r="40" spans="1:11" ht="45">
      <c r="A40" s="118">
        <v>10</v>
      </c>
      <c r="B40" s="118" t="s">
        <v>45</v>
      </c>
      <c r="C40" s="118">
        <v>2</v>
      </c>
      <c r="D40" s="13" t="s">
        <v>46</v>
      </c>
      <c r="E40" s="4">
        <v>31</v>
      </c>
      <c r="F40" s="4">
        <v>0</v>
      </c>
      <c r="G40" s="4">
        <v>0</v>
      </c>
      <c r="H40" s="4">
        <v>4</v>
      </c>
      <c r="I40" s="4">
        <v>27</v>
      </c>
      <c r="J40" s="4">
        <f t="shared" si="2"/>
        <v>87.096774193548384</v>
      </c>
      <c r="K40" s="4"/>
    </row>
    <row r="41" spans="1:11" ht="30">
      <c r="A41" s="120"/>
      <c r="B41" s="120"/>
      <c r="C41" s="120"/>
      <c r="D41" s="13" t="s">
        <v>47</v>
      </c>
      <c r="E41" s="4">
        <v>31</v>
      </c>
      <c r="F41" s="4">
        <v>0</v>
      </c>
      <c r="G41" s="4">
        <v>1</v>
      </c>
      <c r="H41" s="4">
        <v>4</v>
      </c>
      <c r="I41" s="4">
        <v>26</v>
      </c>
      <c r="J41" s="4">
        <f t="shared" si="2"/>
        <v>83.870967741935488</v>
      </c>
      <c r="K41" s="4"/>
    </row>
    <row r="42" spans="1:11" ht="45">
      <c r="A42" s="118">
        <v>11</v>
      </c>
      <c r="B42" s="118" t="s">
        <v>48</v>
      </c>
      <c r="C42" s="118">
        <v>2</v>
      </c>
      <c r="D42" s="13" t="s">
        <v>49</v>
      </c>
      <c r="E42" s="4">
        <v>31</v>
      </c>
      <c r="F42" s="4">
        <v>0</v>
      </c>
      <c r="G42" s="4">
        <v>2</v>
      </c>
      <c r="H42" s="4">
        <v>5</v>
      </c>
      <c r="I42" s="4">
        <v>24</v>
      </c>
      <c r="J42" s="4">
        <f t="shared" si="2"/>
        <v>77.41935483870968</v>
      </c>
      <c r="K42" s="4"/>
    </row>
    <row r="43" spans="1:11" ht="30">
      <c r="A43" s="120"/>
      <c r="B43" s="120"/>
      <c r="C43" s="120"/>
      <c r="D43" s="13" t="s">
        <v>50</v>
      </c>
      <c r="E43" s="4">
        <v>31</v>
      </c>
      <c r="F43" s="4">
        <v>0</v>
      </c>
      <c r="G43" s="4">
        <v>1</v>
      </c>
      <c r="H43" s="4">
        <v>5</v>
      </c>
      <c r="I43" s="4">
        <v>25</v>
      </c>
      <c r="J43" s="4">
        <f t="shared" si="2"/>
        <v>80.645161290322577</v>
      </c>
      <c r="K43" s="4"/>
    </row>
    <row r="44" spans="1:11" ht="45">
      <c r="A44" s="94">
        <v>12</v>
      </c>
      <c r="B44" s="13" t="s">
        <v>51</v>
      </c>
      <c r="C44" s="93">
        <v>1</v>
      </c>
      <c r="D44" s="12" t="s">
        <v>52</v>
      </c>
      <c r="E44" s="4">
        <v>31</v>
      </c>
      <c r="F44" s="4">
        <v>0</v>
      </c>
      <c r="G44" s="4">
        <v>2</v>
      </c>
      <c r="H44" s="4">
        <v>4</v>
      </c>
      <c r="I44" s="4">
        <v>25</v>
      </c>
      <c r="J44" s="4">
        <f t="shared" si="2"/>
        <v>80.645161290322577</v>
      </c>
      <c r="K44" s="4"/>
    </row>
    <row r="45" spans="1:11" ht="45">
      <c r="A45" s="118">
        <v>13</v>
      </c>
      <c r="B45" s="124" t="s">
        <v>53</v>
      </c>
      <c r="C45" s="118">
        <v>2</v>
      </c>
      <c r="D45" s="12" t="s">
        <v>54</v>
      </c>
      <c r="E45" s="4">
        <v>31</v>
      </c>
      <c r="F45" s="4">
        <v>0</v>
      </c>
      <c r="G45" s="4">
        <v>0</v>
      </c>
      <c r="H45" s="4">
        <v>6</v>
      </c>
      <c r="I45" s="4">
        <v>25</v>
      </c>
      <c r="J45" s="4">
        <f t="shared" si="2"/>
        <v>80.645161290322577</v>
      </c>
      <c r="K45" s="4"/>
    </row>
    <row r="46" spans="1:11" ht="45">
      <c r="A46" s="120"/>
      <c r="B46" s="125"/>
      <c r="C46" s="120"/>
      <c r="D46" s="12" t="s">
        <v>55</v>
      </c>
      <c r="E46" s="4">
        <v>31</v>
      </c>
      <c r="F46" s="4">
        <v>0</v>
      </c>
      <c r="G46" s="4">
        <v>5</v>
      </c>
      <c r="H46" s="4">
        <v>6</v>
      </c>
      <c r="I46" s="4">
        <v>20</v>
      </c>
      <c r="J46" s="4">
        <f t="shared" si="2"/>
        <v>64.516129032258064</v>
      </c>
      <c r="K46" s="4"/>
    </row>
    <row r="47" spans="1:11" ht="60">
      <c r="A47" s="94">
        <v>14</v>
      </c>
      <c r="B47" s="13" t="s">
        <v>56</v>
      </c>
      <c r="C47" s="94">
        <v>1</v>
      </c>
      <c r="D47" s="12" t="s">
        <v>57</v>
      </c>
      <c r="E47" s="4">
        <v>31</v>
      </c>
      <c r="F47" s="4">
        <v>0</v>
      </c>
      <c r="G47" s="4">
        <v>4</v>
      </c>
      <c r="H47" s="4">
        <v>4</v>
      </c>
      <c r="I47" s="4">
        <v>23</v>
      </c>
      <c r="J47" s="4">
        <f t="shared" si="2"/>
        <v>74.193548387096769</v>
      </c>
      <c r="K47" s="4"/>
    </row>
    <row r="48" spans="1:11" ht="75">
      <c r="A48" s="94">
        <v>15</v>
      </c>
      <c r="B48" s="13" t="s">
        <v>58</v>
      </c>
      <c r="C48" s="94">
        <v>2</v>
      </c>
      <c r="D48" s="12" t="s">
        <v>59</v>
      </c>
      <c r="E48" s="4">
        <v>31</v>
      </c>
      <c r="F48" s="4">
        <v>0</v>
      </c>
      <c r="G48" s="4">
        <v>2</v>
      </c>
      <c r="H48" s="4">
        <v>4</v>
      </c>
      <c r="I48" s="4">
        <v>25</v>
      </c>
      <c r="J48" s="4">
        <f t="shared" si="2"/>
        <v>80.645161290322577</v>
      </c>
      <c r="K48" s="4"/>
    </row>
    <row r="49" spans="1:11" ht="45">
      <c r="A49" s="94"/>
      <c r="B49" s="13"/>
      <c r="C49" s="94"/>
      <c r="D49" s="12" t="s">
        <v>60</v>
      </c>
      <c r="E49" s="4">
        <v>31</v>
      </c>
      <c r="F49" s="4">
        <v>0</v>
      </c>
      <c r="G49" s="4">
        <v>4</v>
      </c>
      <c r="H49" s="4">
        <v>5</v>
      </c>
      <c r="I49" s="4">
        <v>22</v>
      </c>
      <c r="J49" s="4">
        <f t="shared" si="2"/>
        <v>70.967741935483872</v>
      </c>
      <c r="K49" s="4"/>
    </row>
    <row r="50" spans="1:11" ht="30">
      <c r="A50" s="94">
        <v>16</v>
      </c>
      <c r="B50" s="92" t="s">
        <v>61</v>
      </c>
      <c r="C50" s="93">
        <v>1</v>
      </c>
      <c r="D50" s="15" t="s">
        <v>62</v>
      </c>
      <c r="E50" s="4">
        <v>31</v>
      </c>
      <c r="F50" s="4">
        <v>0</v>
      </c>
      <c r="G50" s="4">
        <v>0</v>
      </c>
      <c r="H50" s="4">
        <v>0</v>
      </c>
      <c r="I50" s="4">
        <v>3</v>
      </c>
      <c r="J50" s="4">
        <f t="shared" si="2"/>
        <v>9.67741935483871</v>
      </c>
      <c r="K50" s="4"/>
    </row>
    <row r="51" spans="1:11">
      <c r="A51" s="94">
        <v>17</v>
      </c>
      <c r="B51" s="94" t="s">
        <v>63</v>
      </c>
      <c r="C51" s="93">
        <v>1</v>
      </c>
      <c r="D51" s="16" t="s">
        <v>64</v>
      </c>
      <c r="E51" s="4">
        <v>31</v>
      </c>
      <c r="F51" s="4">
        <v>0</v>
      </c>
      <c r="G51" s="4">
        <v>0</v>
      </c>
      <c r="H51" s="4">
        <v>0</v>
      </c>
      <c r="I51" s="4">
        <v>3</v>
      </c>
      <c r="J51" s="4">
        <f t="shared" si="2"/>
        <v>9.67741935483871</v>
      </c>
      <c r="K51" s="4"/>
    </row>
    <row r="52" spans="1:11">
      <c r="A52" s="94">
        <v>18</v>
      </c>
      <c r="B52" s="94" t="s">
        <v>65</v>
      </c>
      <c r="C52" s="93">
        <v>1</v>
      </c>
      <c r="D52" s="16" t="s">
        <v>66</v>
      </c>
      <c r="E52" s="4">
        <v>31</v>
      </c>
      <c r="F52" s="4">
        <v>0</v>
      </c>
      <c r="G52" s="4">
        <v>0</v>
      </c>
      <c r="H52" s="4">
        <v>0</v>
      </c>
      <c r="I52" s="4">
        <v>3</v>
      </c>
      <c r="J52" s="4">
        <f t="shared" si="2"/>
        <v>9.67741935483871</v>
      </c>
      <c r="K52" s="4"/>
    </row>
    <row r="53" spans="1:11">
      <c r="A53" s="94">
        <v>19</v>
      </c>
      <c r="B53" s="94" t="s">
        <v>67</v>
      </c>
      <c r="C53" s="93">
        <v>1</v>
      </c>
      <c r="D53" s="16" t="s">
        <v>68</v>
      </c>
      <c r="E53" s="4">
        <v>31</v>
      </c>
      <c r="F53" s="4">
        <v>0</v>
      </c>
      <c r="G53" s="4">
        <v>0</v>
      </c>
      <c r="H53" s="4">
        <v>0</v>
      </c>
      <c r="I53" s="4">
        <v>3</v>
      </c>
      <c r="J53" s="4">
        <f t="shared" si="2"/>
        <v>9.67741935483871</v>
      </c>
      <c r="K53" s="4"/>
    </row>
    <row r="54" spans="1:11">
      <c r="A54" s="94">
        <v>20</v>
      </c>
      <c r="B54" s="94" t="s">
        <v>69</v>
      </c>
      <c r="C54" s="93">
        <v>1</v>
      </c>
      <c r="D54" s="16" t="s">
        <v>70</v>
      </c>
      <c r="E54" s="4">
        <v>31</v>
      </c>
      <c r="F54" s="4">
        <v>0</v>
      </c>
      <c r="G54" s="4">
        <v>0</v>
      </c>
      <c r="H54" s="4">
        <v>0</v>
      </c>
      <c r="I54" s="4">
        <v>3</v>
      </c>
      <c r="J54" s="4">
        <f t="shared" si="2"/>
        <v>9.67741935483871</v>
      </c>
      <c r="K54" s="4"/>
    </row>
    <row r="55" spans="1:11">
      <c r="A55" s="94">
        <v>21</v>
      </c>
      <c r="B55" s="94" t="s">
        <v>71</v>
      </c>
      <c r="C55" s="93">
        <v>1</v>
      </c>
      <c r="D55" s="16" t="s">
        <v>72</v>
      </c>
      <c r="E55" s="4">
        <v>31</v>
      </c>
      <c r="F55" s="4">
        <v>0</v>
      </c>
      <c r="G55" s="4">
        <v>0</v>
      </c>
      <c r="H55" s="4">
        <v>0</v>
      </c>
      <c r="I55" s="4">
        <v>3</v>
      </c>
      <c r="J55" s="4">
        <f t="shared" si="2"/>
        <v>9.67741935483871</v>
      </c>
      <c r="K55" s="4"/>
    </row>
    <row r="56" spans="1:11">
      <c r="A56" s="94">
        <v>22</v>
      </c>
      <c r="B56" s="94" t="s">
        <v>73</v>
      </c>
      <c r="C56" s="93">
        <v>1</v>
      </c>
      <c r="D56" s="16" t="s">
        <v>74</v>
      </c>
      <c r="E56" s="4">
        <v>31</v>
      </c>
      <c r="F56" s="4">
        <v>0</v>
      </c>
      <c r="G56" s="4">
        <v>0</v>
      </c>
      <c r="H56" s="4">
        <v>0</v>
      </c>
      <c r="I56" s="4">
        <v>3</v>
      </c>
      <c r="J56" s="4">
        <f t="shared" si="2"/>
        <v>9.67741935483871</v>
      </c>
      <c r="K56" s="4"/>
    </row>
    <row r="57" spans="1:11">
      <c r="A57" s="94">
        <v>23</v>
      </c>
      <c r="B57" s="94" t="s">
        <v>75</v>
      </c>
      <c r="C57" s="93">
        <v>1</v>
      </c>
      <c r="D57" s="16" t="s">
        <v>76</v>
      </c>
      <c r="E57" s="4">
        <v>31</v>
      </c>
      <c r="F57" s="4">
        <v>0</v>
      </c>
      <c r="G57" s="4">
        <v>0</v>
      </c>
      <c r="H57" s="4">
        <v>0</v>
      </c>
      <c r="I57" s="4">
        <v>3</v>
      </c>
      <c r="J57" s="4">
        <f t="shared" si="2"/>
        <v>9.67741935483871</v>
      </c>
      <c r="K57" s="4"/>
    </row>
    <row r="58" spans="1:11">
      <c r="A58" s="94">
        <v>24</v>
      </c>
      <c r="B58" s="94" t="s">
        <v>77</v>
      </c>
      <c r="C58" s="93">
        <v>1</v>
      </c>
      <c r="D58" s="16" t="s">
        <v>78</v>
      </c>
      <c r="E58" s="4">
        <v>31</v>
      </c>
      <c r="F58" s="4">
        <v>0</v>
      </c>
      <c r="G58" s="4">
        <v>0</v>
      </c>
      <c r="H58" s="4">
        <v>0</v>
      </c>
      <c r="I58" s="4">
        <v>3</v>
      </c>
      <c r="J58" s="4">
        <f t="shared" si="2"/>
        <v>9.67741935483871</v>
      </c>
      <c r="K58" s="4"/>
    </row>
    <row r="59" spans="1:11">
      <c r="A59" s="94">
        <v>25</v>
      </c>
      <c r="B59" s="94" t="s">
        <v>79</v>
      </c>
      <c r="C59" s="93">
        <v>1</v>
      </c>
      <c r="D59" s="16" t="s">
        <v>214</v>
      </c>
      <c r="E59" s="4">
        <v>31</v>
      </c>
      <c r="F59" s="4">
        <v>0</v>
      </c>
      <c r="G59" s="4">
        <v>19</v>
      </c>
      <c r="H59" s="4">
        <v>5</v>
      </c>
      <c r="I59" s="4">
        <v>7</v>
      </c>
      <c r="J59" s="4">
        <f t="shared" si="2"/>
        <v>22.58064516129032</v>
      </c>
      <c r="K59" s="4"/>
    </row>
    <row r="60" spans="1:11">
      <c r="A60" s="94">
        <v>26</v>
      </c>
      <c r="B60" s="94" t="s">
        <v>81</v>
      </c>
      <c r="C60" s="94">
        <v>1</v>
      </c>
      <c r="D60" s="9" t="s">
        <v>154</v>
      </c>
      <c r="E60" s="4">
        <v>31</v>
      </c>
      <c r="F60" s="4">
        <v>0</v>
      </c>
      <c r="G60" s="4">
        <v>1</v>
      </c>
      <c r="H60" s="4">
        <v>4</v>
      </c>
      <c r="I60" s="4">
        <v>26</v>
      </c>
      <c r="J60" s="4">
        <f t="shared" si="2"/>
        <v>83.870967741935488</v>
      </c>
      <c r="K60" s="4"/>
    </row>
    <row r="61" spans="1:11">
      <c r="A61" s="94">
        <v>27</v>
      </c>
      <c r="B61" s="94" t="s">
        <v>82</v>
      </c>
      <c r="C61" s="94">
        <v>2</v>
      </c>
      <c r="D61" s="9" t="s">
        <v>83</v>
      </c>
      <c r="E61" s="4"/>
      <c r="F61" s="4"/>
      <c r="G61" s="4"/>
      <c r="H61" s="4"/>
      <c r="I61" s="4"/>
      <c r="J61" s="4"/>
      <c r="K61" s="4"/>
    </row>
    <row r="62" spans="1:11">
      <c r="A62" s="94">
        <v>28</v>
      </c>
      <c r="B62" s="94" t="s">
        <v>84</v>
      </c>
      <c r="C62" s="94">
        <v>1</v>
      </c>
      <c r="D62" s="9" t="s">
        <v>85</v>
      </c>
      <c r="E62" s="4">
        <v>31</v>
      </c>
      <c r="F62" s="4">
        <v>0</v>
      </c>
      <c r="G62" s="4">
        <v>0</v>
      </c>
      <c r="H62" s="4">
        <v>6</v>
      </c>
      <c r="I62" s="4">
        <v>25</v>
      </c>
      <c r="J62" s="4">
        <f t="shared" ref="J62:J74" si="3">I62/31*100</f>
        <v>80.645161290322577</v>
      </c>
      <c r="K62" s="4"/>
    </row>
    <row r="63" spans="1:11" ht="45">
      <c r="A63" s="94">
        <v>29</v>
      </c>
      <c r="B63" s="92" t="s">
        <v>86</v>
      </c>
      <c r="C63" s="94">
        <v>1</v>
      </c>
      <c r="D63" s="10" t="s">
        <v>87</v>
      </c>
      <c r="E63" s="4">
        <v>31</v>
      </c>
      <c r="F63" s="4">
        <v>0</v>
      </c>
      <c r="G63" s="4">
        <v>3</v>
      </c>
      <c r="H63" s="4">
        <v>6</v>
      </c>
      <c r="I63" s="4">
        <v>22</v>
      </c>
      <c r="J63" s="4">
        <f t="shared" si="3"/>
        <v>70.967741935483872</v>
      </c>
      <c r="K63" s="4"/>
    </row>
    <row r="64" spans="1:11" ht="30">
      <c r="A64" s="118">
        <v>29</v>
      </c>
      <c r="B64" s="121" t="s">
        <v>88</v>
      </c>
      <c r="C64" s="118">
        <v>11</v>
      </c>
      <c r="D64" s="12" t="s">
        <v>89</v>
      </c>
      <c r="E64" s="4">
        <v>31</v>
      </c>
      <c r="F64" s="4">
        <v>0</v>
      </c>
      <c r="G64" s="4">
        <v>3</v>
      </c>
      <c r="H64" s="4">
        <v>5</v>
      </c>
      <c r="I64" s="4">
        <v>23</v>
      </c>
      <c r="J64" s="4">
        <f t="shared" si="3"/>
        <v>74.193548387096769</v>
      </c>
      <c r="K64" s="4"/>
    </row>
    <row r="65" spans="1:11" ht="30">
      <c r="A65" s="119"/>
      <c r="B65" s="122"/>
      <c r="C65" s="119"/>
      <c r="D65" s="12" t="s">
        <v>90</v>
      </c>
      <c r="E65" s="4">
        <v>31</v>
      </c>
      <c r="F65" s="4">
        <v>0</v>
      </c>
      <c r="G65" s="4" t="s">
        <v>215</v>
      </c>
      <c r="H65" s="4">
        <v>4</v>
      </c>
      <c r="I65" s="4">
        <v>22</v>
      </c>
      <c r="J65" s="4">
        <f t="shared" si="3"/>
        <v>70.967741935483872</v>
      </c>
      <c r="K65" s="4"/>
    </row>
    <row r="66" spans="1:11">
      <c r="A66" s="119"/>
      <c r="B66" s="122"/>
      <c r="C66" s="119"/>
      <c r="D66" s="12" t="s">
        <v>155</v>
      </c>
      <c r="E66" s="4">
        <v>31</v>
      </c>
      <c r="F66" s="4">
        <v>0</v>
      </c>
      <c r="G66" s="4">
        <v>3</v>
      </c>
      <c r="H66" s="4">
        <v>4</v>
      </c>
      <c r="I66" s="4">
        <v>24</v>
      </c>
      <c r="J66" s="4">
        <f t="shared" si="3"/>
        <v>77.41935483870968</v>
      </c>
      <c r="K66" s="4"/>
    </row>
    <row r="67" spans="1:11" ht="30">
      <c r="A67" s="119"/>
      <c r="B67" s="122"/>
      <c r="C67" s="119"/>
      <c r="D67" s="12" t="s">
        <v>91</v>
      </c>
      <c r="E67" s="4">
        <v>31</v>
      </c>
      <c r="F67" s="4">
        <v>0</v>
      </c>
      <c r="G67" s="13">
        <v>5</v>
      </c>
      <c r="H67" s="4">
        <v>4</v>
      </c>
      <c r="I67" s="4">
        <v>22</v>
      </c>
      <c r="J67" s="4">
        <f t="shared" si="3"/>
        <v>70.967741935483872</v>
      </c>
      <c r="K67" s="4"/>
    </row>
    <row r="68" spans="1:11">
      <c r="A68" s="119"/>
      <c r="B68" s="122"/>
      <c r="C68" s="119"/>
      <c r="D68" s="12" t="s">
        <v>92</v>
      </c>
      <c r="E68" s="4">
        <v>31</v>
      </c>
      <c r="F68" s="4">
        <v>0</v>
      </c>
      <c r="G68" s="4">
        <v>4</v>
      </c>
      <c r="H68" s="4">
        <v>7</v>
      </c>
      <c r="I68" s="4">
        <v>20</v>
      </c>
      <c r="J68" s="4">
        <f t="shared" si="3"/>
        <v>64.516129032258064</v>
      </c>
      <c r="K68" s="4"/>
    </row>
    <row r="69" spans="1:11" ht="30">
      <c r="A69" s="119"/>
      <c r="B69" s="122"/>
      <c r="C69" s="119"/>
      <c r="D69" s="12" t="s">
        <v>93</v>
      </c>
      <c r="E69" s="4">
        <v>31</v>
      </c>
      <c r="F69" s="4">
        <v>0</v>
      </c>
      <c r="G69" s="4">
        <v>7</v>
      </c>
      <c r="H69" s="4">
        <v>4</v>
      </c>
      <c r="I69" s="4">
        <v>20</v>
      </c>
      <c r="J69" s="4">
        <f t="shared" si="3"/>
        <v>64.516129032258064</v>
      </c>
      <c r="K69" s="4"/>
    </row>
    <row r="70" spans="1:11" ht="30">
      <c r="A70" s="119"/>
      <c r="B70" s="122"/>
      <c r="C70" s="119"/>
      <c r="D70" s="12" t="s">
        <v>94</v>
      </c>
      <c r="E70" s="4">
        <v>31</v>
      </c>
      <c r="F70" s="4">
        <v>0</v>
      </c>
      <c r="G70" s="4">
        <v>8</v>
      </c>
      <c r="H70" s="4">
        <v>4</v>
      </c>
      <c r="I70" s="4">
        <v>19</v>
      </c>
      <c r="J70" s="4">
        <f t="shared" si="3"/>
        <v>61.29032258064516</v>
      </c>
      <c r="K70" s="4"/>
    </row>
    <row r="71" spans="1:11" ht="30">
      <c r="A71" s="119"/>
      <c r="B71" s="122"/>
      <c r="C71" s="119"/>
      <c r="D71" s="12" t="s">
        <v>95</v>
      </c>
      <c r="E71" s="4">
        <v>31</v>
      </c>
      <c r="F71" s="4">
        <v>0</v>
      </c>
      <c r="G71" s="4">
        <v>2</v>
      </c>
      <c r="H71" s="4">
        <v>4</v>
      </c>
      <c r="I71" s="4">
        <v>25</v>
      </c>
      <c r="J71" s="4">
        <f t="shared" si="3"/>
        <v>80.645161290322577</v>
      </c>
      <c r="K71" s="4"/>
    </row>
    <row r="72" spans="1:11">
      <c r="A72" s="119"/>
      <c r="B72" s="122"/>
      <c r="C72" s="119"/>
      <c r="D72" s="12" t="s">
        <v>96</v>
      </c>
      <c r="E72" s="4">
        <v>31</v>
      </c>
      <c r="F72" s="4">
        <v>0</v>
      </c>
      <c r="G72" s="4">
        <v>5</v>
      </c>
      <c r="H72" s="4">
        <v>6</v>
      </c>
      <c r="I72" s="4">
        <v>20</v>
      </c>
      <c r="J72" s="4">
        <f t="shared" si="3"/>
        <v>64.516129032258064</v>
      </c>
      <c r="K72" s="4"/>
    </row>
    <row r="73" spans="1:11">
      <c r="A73" s="119"/>
      <c r="B73" s="122"/>
      <c r="C73" s="119"/>
      <c r="D73" s="12" t="s">
        <v>97</v>
      </c>
      <c r="E73" s="4">
        <v>31</v>
      </c>
      <c r="F73" s="4">
        <v>0</v>
      </c>
      <c r="G73" s="4">
        <v>1</v>
      </c>
      <c r="H73" s="4">
        <v>5</v>
      </c>
      <c r="I73" s="4">
        <v>25</v>
      </c>
      <c r="J73" s="4">
        <f t="shared" si="3"/>
        <v>80.645161290322577</v>
      </c>
      <c r="K73" s="4"/>
    </row>
    <row r="74" spans="1:11">
      <c r="A74" s="120"/>
      <c r="B74" s="123"/>
      <c r="C74" s="120"/>
      <c r="D74" s="12" t="s">
        <v>98</v>
      </c>
      <c r="E74" s="4">
        <v>31</v>
      </c>
      <c r="F74" s="4">
        <v>0</v>
      </c>
      <c r="G74" s="4">
        <v>4</v>
      </c>
      <c r="H74" s="4">
        <v>4</v>
      </c>
      <c r="I74" s="4">
        <v>23</v>
      </c>
      <c r="J74" s="4">
        <f t="shared" si="3"/>
        <v>74.193548387096769</v>
      </c>
      <c r="K74" s="4"/>
    </row>
    <row r="75" spans="1:11" ht="105">
      <c r="A75" s="94">
        <v>30</v>
      </c>
      <c r="B75" s="13" t="s">
        <v>99</v>
      </c>
      <c r="C75" s="94">
        <v>3</v>
      </c>
      <c r="D75" s="12" t="s">
        <v>100</v>
      </c>
      <c r="E75" s="4"/>
      <c r="F75" s="4"/>
      <c r="G75" s="4"/>
      <c r="H75" s="4"/>
      <c r="I75" s="4"/>
      <c r="J75" s="4"/>
      <c r="K75" s="4"/>
    </row>
    <row r="76" spans="1:11" ht="45">
      <c r="A76" s="94">
        <v>31</v>
      </c>
      <c r="B76" s="13" t="s">
        <v>101</v>
      </c>
      <c r="C76" s="94">
        <v>1</v>
      </c>
      <c r="D76" s="17" t="s">
        <v>102</v>
      </c>
      <c r="E76" s="4">
        <v>31</v>
      </c>
      <c r="F76" s="4">
        <v>0</v>
      </c>
      <c r="G76" s="4">
        <v>0</v>
      </c>
      <c r="H76" s="4">
        <v>4</v>
      </c>
      <c r="I76" s="4">
        <v>27</v>
      </c>
      <c r="J76" s="4">
        <f>I76/31*100</f>
        <v>87.096774193548384</v>
      </c>
      <c r="K76" s="4"/>
    </row>
    <row r="77" spans="1:11" ht="75">
      <c r="A77" s="94">
        <v>32</v>
      </c>
      <c r="B77" s="13" t="s">
        <v>103</v>
      </c>
      <c r="C77" s="94">
        <v>2</v>
      </c>
      <c r="D77" s="17" t="s">
        <v>104</v>
      </c>
      <c r="E77" s="4"/>
      <c r="F77" s="4"/>
      <c r="G77" s="4"/>
      <c r="H77" s="4"/>
      <c r="I77" s="4"/>
      <c r="J77" s="4"/>
      <c r="K77" s="4"/>
    </row>
    <row r="78" spans="1:11">
      <c r="A78" s="94">
        <v>33</v>
      </c>
      <c r="B78" s="92" t="s">
        <v>105</v>
      </c>
      <c r="C78" s="94">
        <v>1</v>
      </c>
      <c r="D78" s="10" t="s">
        <v>106</v>
      </c>
      <c r="E78" s="4">
        <v>31</v>
      </c>
      <c r="F78" s="4">
        <v>0</v>
      </c>
      <c r="G78" s="4">
        <v>3</v>
      </c>
      <c r="H78" s="4">
        <v>6</v>
      </c>
      <c r="I78" s="4">
        <v>22</v>
      </c>
      <c r="J78" s="4">
        <f>I78/31*100</f>
        <v>70.967741935483872</v>
      </c>
      <c r="K78" s="4"/>
    </row>
    <row r="79" spans="1:11" ht="45">
      <c r="A79" s="118">
        <v>34</v>
      </c>
      <c r="B79" s="124" t="s">
        <v>107</v>
      </c>
      <c r="C79" s="118">
        <v>2</v>
      </c>
      <c r="D79" s="12" t="s">
        <v>108</v>
      </c>
      <c r="E79" s="4">
        <v>31</v>
      </c>
      <c r="F79" s="4">
        <v>0</v>
      </c>
      <c r="G79" s="4">
        <v>17</v>
      </c>
      <c r="H79" s="4">
        <v>4</v>
      </c>
      <c r="I79" s="4">
        <v>10</v>
      </c>
      <c r="J79" s="4">
        <f>I79/31*100</f>
        <v>32.258064516129032</v>
      </c>
      <c r="K79" s="4"/>
    </row>
    <row r="80" spans="1:11" ht="45">
      <c r="A80" s="120"/>
      <c r="B80" s="125"/>
      <c r="C80" s="120"/>
      <c r="D80" s="12" t="s">
        <v>109</v>
      </c>
      <c r="E80" s="4">
        <v>31</v>
      </c>
      <c r="F80" s="4">
        <v>0</v>
      </c>
      <c r="G80" s="4">
        <v>3</v>
      </c>
      <c r="H80" s="4">
        <v>5</v>
      </c>
      <c r="I80" s="4">
        <v>23</v>
      </c>
      <c r="J80" s="4">
        <f>I80/31*100</f>
        <v>74.193548387096769</v>
      </c>
      <c r="K80" s="4"/>
    </row>
    <row r="81" spans="1:11">
      <c r="A81" s="94">
        <v>35</v>
      </c>
      <c r="B81" s="4" t="s">
        <v>110</v>
      </c>
      <c r="C81" s="94">
        <v>1</v>
      </c>
      <c r="D81" s="9" t="s">
        <v>111</v>
      </c>
      <c r="E81" s="4">
        <v>31</v>
      </c>
      <c r="F81" s="4">
        <v>0</v>
      </c>
      <c r="G81" s="4">
        <v>4</v>
      </c>
      <c r="H81" s="4">
        <v>5</v>
      </c>
      <c r="I81" s="4">
        <v>22</v>
      </c>
      <c r="J81" s="4">
        <f>I81/31*100</f>
        <v>70.967741935483872</v>
      </c>
      <c r="K81" s="4"/>
    </row>
    <row r="82" spans="1:11">
      <c r="A82" s="94">
        <v>36</v>
      </c>
      <c r="B82" s="4" t="s">
        <v>112</v>
      </c>
      <c r="C82" s="94">
        <v>1</v>
      </c>
      <c r="D82" s="3" t="s">
        <v>113</v>
      </c>
      <c r="E82" s="4">
        <v>31</v>
      </c>
      <c r="F82" s="4">
        <v>0</v>
      </c>
      <c r="G82" s="4">
        <v>1</v>
      </c>
      <c r="H82" s="4">
        <v>4</v>
      </c>
      <c r="I82" s="4">
        <v>26</v>
      </c>
      <c r="J82" s="4">
        <f>I82/31*100</f>
        <v>83.870967741935488</v>
      </c>
      <c r="K82" s="4"/>
    </row>
    <row r="83" spans="1:11">
      <c r="A83" s="94">
        <v>37</v>
      </c>
      <c r="B83" s="4" t="s">
        <v>114</v>
      </c>
      <c r="C83" s="94">
        <v>1</v>
      </c>
      <c r="D83" s="3" t="s">
        <v>115</v>
      </c>
      <c r="E83" s="4">
        <v>31</v>
      </c>
      <c r="F83" s="4"/>
      <c r="G83" s="4"/>
      <c r="H83" s="4"/>
      <c r="I83" s="4"/>
      <c r="J83" s="4"/>
      <c r="K83" s="4"/>
    </row>
    <row r="84" spans="1:11">
      <c r="A84" s="94">
        <v>38</v>
      </c>
      <c r="B84" s="4" t="s">
        <v>116</v>
      </c>
      <c r="C84" s="94">
        <v>1</v>
      </c>
      <c r="D84" s="13" t="s">
        <v>117</v>
      </c>
      <c r="E84" s="4">
        <v>31</v>
      </c>
      <c r="F84" s="4">
        <v>0</v>
      </c>
      <c r="G84" s="4">
        <v>2</v>
      </c>
      <c r="H84" s="4">
        <v>4</v>
      </c>
      <c r="I84" s="4">
        <v>25</v>
      </c>
      <c r="J84" s="4">
        <f t="shared" ref="J84:J101" si="4">I84/31*100</f>
        <v>80.645161290322577</v>
      </c>
      <c r="K84" s="4"/>
    </row>
    <row r="85" spans="1:11" ht="45">
      <c r="A85" s="94">
        <v>39</v>
      </c>
      <c r="B85" s="4" t="s">
        <v>118</v>
      </c>
      <c r="C85" s="94">
        <v>1</v>
      </c>
      <c r="D85" s="13" t="s">
        <v>119</v>
      </c>
      <c r="E85" s="4">
        <v>31</v>
      </c>
      <c r="F85" s="4">
        <v>0</v>
      </c>
      <c r="G85" s="4">
        <v>1</v>
      </c>
      <c r="H85" s="4">
        <v>4</v>
      </c>
      <c r="I85" s="4">
        <v>26</v>
      </c>
      <c r="J85" s="4">
        <f t="shared" si="4"/>
        <v>83.870967741935488</v>
      </c>
      <c r="K85" s="4"/>
    </row>
    <row r="86" spans="1:11" ht="60">
      <c r="A86" s="94">
        <v>40</v>
      </c>
      <c r="B86" s="92" t="s">
        <v>120</v>
      </c>
      <c r="C86" s="94">
        <v>1</v>
      </c>
      <c r="D86" s="3" t="s">
        <v>121</v>
      </c>
      <c r="E86" s="4">
        <v>31</v>
      </c>
      <c r="F86" s="4">
        <v>0</v>
      </c>
      <c r="G86" s="4">
        <v>0</v>
      </c>
      <c r="H86" s="4">
        <v>5</v>
      </c>
      <c r="I86" s="4">
        <v>26</v>
      </c>
      <c r="J86" s="4">
        <f t="shared" si="4"/>
        <v>83.870967741935488</v>
      </c>
      <c r="K86" s="4"/>
    </row>
    <row r="87" spans="1:11" ht="60">
      <c r="A87" s="94">
        <v>41</v>
      </c>
      <c r="B87" s="92" t="s">
        <v>122</v>
      </c>
      <c r="C87" s="94">
        <v>1</v>
      </c>
      <c r="D87" s="3" t="s">
        <v>123</v>
      </c>
      <c r="E87" s="4">
        <v>31</v>
      </c>
      <c r="F87" s="4"/>
      <c r="G87" s="4">
        <v>0</v>
      </c>
      <c r="H87" s="4">
        <v>4</v>
      </c>
      <c r="I87" s="4">
        <v>27</v>
      </c>
      <c r="J87" s="4">
        <f t="shared" si="4"/>
        <v>87.096774193548384</v>
      </c>
      <c r="K87" s="4"/>
    </row>
    <row r="88" spans="1:11" ht="30">
      <c r="A88" s="94">
        <v>42</v>
      </c>
      <c r="B88" s="13" t="s">
        <v>124</v>
      </c>
      <c r="C88" s="94">
        <v>1</v>
      </c>
      <c r="D88" s="12" t="s">
        <v>125</v>
      </c>
      <c r="E88" s="4">
        <v>31</v>
      </c>
      <c r="F88" s="4">
        <v>0</v>
      </c>
      <c r="G88" s="4">
        <v>2</v>
      </c>
      <c r="H88" s="4">
        <v>4</v>
      </c>
      <c r="I88" s="4">
        <v>25</v>
      </c>
      <c r="J88" s="4">
        <f t="shared" si="4"/>
        <v>80.645161290322577</v>
      </c>
      <c r="K88" s="4"/>
    </row>
    <row r="89" spans="1:11" ht="60">
      <c r="A89" s="118">
        <v>43</v>
      </c>
      <c r="B89" s="118" t="s">
        <v>126</v>
      </c>
      <c r="C89" s="118">
        <v>3</v>
      </c>
      <c r="D89" s="5" t="s">
        <v>216</v>
      </c>
      <c r="E89" s="4">
        <v>31</v>
      </c>
      <c r="F89" s="4">
        <v>0</v>
      </c>
      <c r="G89" s="4">
        <v>0</v>
      </c>
      <c r="H89" s="4">
        <v>4</v>
      </c>
      <c r="I89" s="4">
        <v>27</v>
      </c>
      <c r="J89" s="4">
        <f t="shared" si="4"/>
        <v>87.096774193548384</v>
      </c>
      <c r="K89" s="4"/>
    </row>
    <row r="90" spans="1:11" ht="30">
      <c r="A90" s="119"/>
      <c r="B90" s="119"/>
      <c r="C90" s="119"/>
      <c r="D90" s="5" t="s">
        <v>156</v>
      </c>
      <c r="E90" s="4">
        <v>31</v>
      </c>
      <c r="F90" s="4">
        <v>0</v>
      </c>
      <c r="G90" s="4">
        <v>0</v>
      </c>
      <c r="H90" s="4">
        <v>4</v>
      </c>
      <c r="I90" s="4">
        <v>27</v>
      </c>
      <c r="J90" s="4">
        <f t="shared" si="4"/>
        <v>87.096774193548384</v>
      </c>
      <c r="K90" s="4"/>
    </row>
    <row r="91" spans="1:11">
      <c r="A91" s="120"/>
      <c r="B91" s="120"/>
      <c r="C91" s="120"/>
      <c r="D91" s="5" t="s">
        <v>217</v>
      </c>
      <c r="E91" s="4">
        <v>31</v>
      </c>
      <c r="F91" s="4">
        <v>0</v>
      </c>
      <c r="G91" s="4">
        <v>0</v>
      </c>
      <c r="H91" s="4">
        <v>4</v>
      </c>
      <c r="I91" s="4">
        <v>27</v>
      </c>
      <c r="J91" s="4">
        <f t="shared" si="4"/>
        <v>87.096774193548384</v>
      </c>
      <c r="K91" s="4"/>
    </row>
    <row r="92" spans="1:11" ht="30">
      <c r="A92" s="94">
        <v>44</v>
      </c>
      <c r="B92" s="13" t="s">
        <v>129</v>
      </c>
      <c r="C92" s="93">
        <v>1</v>
      </c>
      <c r="D92" s="12" t="s">
        <v>130</v>
      </c>
      <c r="E92" s="4">
        <v>31</v>
      </c>
      <c r="F92" s="4">
        <v>0</v>
      </c>
      <c r="G92" s="4">
        <v>3</v>
      </c>
      <c r="H92" s="4">
        <v>5</v>
      </c>
      <c r="I92" s="4">
        <v>23</v>
      </c>
      <c r="J92" s="4">
        <f t="shared" si="4"/>
        <v>74.193548387096769</v>
      </c>
      <c r="K92" s="4"/>
    </row>
    <row r="93" spans="1:11">
      <c r="A93" s="94">
        <v>45</v>
      </c>
      <c r="B93" s="4" t="s">
        <v>131</v>
      </c>
      <c r="C93" s="94">
        <v>1</v>
      </c>
      <c r="D93" s="3" t="s">
        <v>132</v>
      </c>
      <c r="E93" s="4">
        <v>31</v>
      </c>
      <c r="F93" s="4">
        <v>0</v>
      </c>
      <c r="G93" s="4">
        <v>15</v>
      </c>
      <c r="H93" s="4">
        <v>0</v>
      </c>
      <c r="I93" s="4">
        <v>16</v>
      </c>
      <c r="J93" s="4">
        <f t="shared" si="4"/>
        <v>51.612903225806448</v>
      </c>
      <c r="K93" s="4"/>
    </row>
    <row r="94" spans="1:11">
      <c r="A94" s="94">
        <v>46</v>
      </c>
      <c r="B94" s="4" t="s">
        <v>133</v>
      </c>
      <c r="C94" s="93">
        <v>1</v>
      </c>
      <c r="D94" s="12" t="s">
        <v>134</v>
      </c>
      <c r="E94" s="4">
        <v>31</v>
      </c>
      <c r="F94" s="4">
        <v>0</v>
      </c>
      <c r="G94" s="4">
        <v>4</v>
      </c>
      <c r="H94" s="4">
        <v>6</v>
      </c>
      <c r="I94" s="4">
        <v>21</v>
      </c>
      <c r="J94" s="4">
        <f t="shared" si="4"/>
        <v>67.741935483870961</v>
      </c>
      <c r="K94" s="4"/>
    </row>
    <row r="95" spans="1:11" ht="60">
      <c r="A95" s="118">
        <v>47</v>
      </c>
      <c r="B95" s="118" t="s">
        <v>135</v>
      </c>
      <c r="C95" s="118">
        <v>3</v>
      </c>
      <c r="D95" s="12" t="s">
        <v>136</v>
      </c>
      <c r="E95" s="4">
        <v>31</v>
      </c>
      <c r="F95" s="4">
        <v>0</v>
      </c>
      <c r="G95" s="4">
        <v>4</v>
      </c>
      <c r="H95" s="4">
        <v>4</v>
      </c>
      <c r="I95" s="4">
        <v>23</v>
      </c>
      <c r="J95" s="4">
        <f t="shared" si="4"/>
        <v>74.193548387096769</v>
      </c>
      <c r="K95" s="4"/>
    </row>
    <row r="96" spans="1:11">
      <c r="A96" s="119"/>
      <c r="B96" s="119"/>
      <c r="C96" s="119"/>
      <c r="D96" s="12" t="s">
        <v>137</v>
      </c>
      <c r="E96" s="4">
        <v>31</v>
      </c>
      <c r="F96" s="4">
        <v>0</v>
      </c>
      <c r="G96" s="4">
        <v>3</v>
      </c>
      <c r="H96" s="4">
        <v>5</v>
      </c>
      <c r="I96" s="4">
        <v>23</v>
      </c>
      <c r="J96" s="4">
        <f t="shared" si="4"/>
        <v>74.193548387096769</v>
      </c>
      <c r="K96" s="4"/>
    </row>
    <row r="97" spans="1:11" ht="45">
      <c r="A97" s="120"/>
      <c r="B97" s="120"/>
      <c r="C97" s="120"/>
      <c r="D97" s="12" t="s">
        <v>138</v>
      </c>
      <c r="E97" s="4">
        <v>31</v>
      </c>
      <c r="F97" s="4">
        <v>0</v>
      </c>
      <c r="G97" s="4">
        <v>2</v>
      </c>
      <c r="H97" s="4">
        <v>5</v>
      </c>
      <c r="I97" s="4">
        <v>24</v>
      </c>
      <c r="J97" s="4">
        <f t="shared" si="4"/>
        <v>77.41935483870968</v>
      </c>
      <c r="K97" s="4"/>
    </row>
    <row r="98" spans="1:11">
      <c r="A98" s="118">
        <v>48</v>
      </c>
      <c r="B98" s="118" t="s">
        <v>139</v>
      </c>
      <c r="C98" s="118">
        <v>4</v>
      </c>
      <c r="D98" s="12" t="s">
        <v>140</v>
      </c>
      <c r="E98" s="4">
        <v>31</v>
      </c>
      <c r="F98" s="4">
        <v>0</v>
      </c>
      <c r="G98" s="4">
        <v>2</v>
      </c>
      <c r="H98" s="4">
        <v>4</v>
      </c>
      <c r="I98" s="4">
        <v>25</v>
      </c>
      <c r="J98" s="4">
        <f t="shared" si="4"/>
        <v>80.645161290322577</v>
      </c>
      <c r="K98" s="4"/>
    </row>
    <row r="99" spans="1:11" ht="30">
      <c r="A99" s="119"/>
      <c r="B99" s="119"/>
      <c r="C99" s="119"/>
      <c r="D99" s="12" t="s">
        <v>141</v>
      </c>
      <c r="E99" s="4">
        <v>31</v>
      </c>
      <c r="F99" s="4">
        <v>0</v>
      </c>
      <c r="G99" s="4">
        <v>2</v>
      </c>
      <c r="H99" s="4">
        <v>5</v>
      </c>
      <c r="I99" s="4">
        <v>25</v>
      </c>
      <c r="J99" s="4">
        <f t="shared" si="4"/>
        <v>80.645161290322577</v>
      </c>
      <c r="K99" s="4"/>
    </row>
    <row r="100" spans="1:11">
      <c r="A100" s="119"/>
      <c r="B100" s="119"/>
      <c r="C100" s="119"/>
      <c r="D100" s="12" t="s">
        <v>142</v>
      </c>
      <c r="E100" s="4">
        <v>31</v>
      </c>
      <c r="F100" s="4">
        <v>0</v>
      </c>
      <c r="G100" s="4">
        <v>4</v>
      </c>
      <c r="H100" s="4">
        <v>6</v>
      </c>
      <c r="I100" s="4">
        <v>21</v>
      </c>
      <c r="J100" s="4">
        <f t="shared" si="4"/>
        <v>67.741935483870961</v>
      </c>
      <c r="K100" s="4"/>
    </row>
    <row r="101" spans="1:11">
      <c r="A101" s="120"/>
      <c r="B101" s="120"/>
      <c r="C101" s="120"/>
      <c r="D101" s="12" t="s">
        <v>157</v>
      </c>
      <c r="E101" s="4">
        <v>31</v>
      </c>
      <c r="F101" s="4">
        <v>0</v>
      </c>
      <c r="G101" s="4">
        <v>0</v>
      </c>
      <c r="H101" s="4">
        <v>4</v>
      </c>
      <c r="I101" s="4">
        <v>27</v>
      </c>
      <c r="J101" s="4">
        <f t="shared" si="4"/>
        <v>87.096774193548384</v>
      </c>
      <c r="K101" s="4"/>
    </row>
  </sheetData>
  <mergeCells count="51">
    <mergeCell ref="A98:A101"/>
    <mergeCell ref="B98:B101"/>
    <mergeCell ref="C98:C101"/>
    <mergeCell ref="A89:A91"/>
    <mergeCell ref="B89:B91"/>
    <mergeCell ref="C89:C91"/>
    <mergeCell ref="A95:A97"/>
    <mergeCell ref="B95:B97"/>
    <mergeCell ref="C95:C97"/>
    <mergeCell ref="A64:A74"/>
    <mergeCell ref="B64:B74"/>
    <mergeCell ref="C64:C74"/>
    <mergeCell ref="A79:A80"/>
    <mergeCell ref="B79:B80"/>
    <mergeCell ref="C79:C80"/>
    <mergeCell ref="A42:A43"/>
    <mergeCell ref="B42:B43"/>
    <mergeCell ref="C42:C43"/>
    <mergeCell ref="A45:A46"/>
    <mergeCell ref="B45:B46"/>
    <mergeCell ref="C45:C46"/>
    <mergeCell ref="A34:A39"/>
    <mergeCell ref="B34:B39"/>
    <mergeCell ref="C34:C39"/>
    <mergeCell ref="A40:A41"/>
    <mergeCell ref="B40:B41"/>
    <mergeCell ref="C40:C41"/>
    <mergeCell ref="A17:A18"/>
    <mergeCell ref="C17:C18"/>
    <mergeCell ref="A20:A21"/>
    <mergeCell ref="B20:B21"/>
    <mergeCell ref="C20:C21"/>
    <mergeCell ref="A22:A33"/>
    <mergeCell ref="B22:B33"/>
    <mergeCell ref="C22:C33"/>
    <mergeCell ref="A6:A7"/>
    <mergeCell ref="B6:B7"/>
    <mergeCell ref="C6:C7"/>
    <mergeCell ref="A8:A16"/>
    <mergeCell ref="B8:B16"/>
    <mergeCell ref="C8:C16"/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O5" sqref="O5"/>
    </sheetView>
  </sheetViews>
  <sheetFormatPr defaultRowHeight="15"/>
  <cols>
    <col min="11" max="11" width="10" customWidth="1"/>
  </cols>
  <sheetData>
    <row r="1" spans="1:11" ht="23.25">
      <c r="A1" s="109" t="s">
        <v>168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11" t="s">
        <v>0</v>
      </c>
      <c r="B2" s="111" t="s">
        <v>1</v>
      </c>
      <c r="C2" s="113" t="s">
        <v>2</v>
      </c>
      <c r="D2" s="113" t="s">
        <v>3</v>
      </c>
      <c r="E2" s="111" t="s">
        <v>169</v>
      </c>
      <c r="F2" s="115" t="s">
        <v>4</v>
      </c>
      <c r="G2" s="116"/>
      <c r="H2" s="117"/>
      <c r="I2" s="111" t="s">
        <v>5</v>
      </c>
      <c r="J2" s="113" t="s">
        <v>6</v>
      </c>
      <c r="K2" s="113" t="s">
        <v>7</v>
      </c>
    </row>
    <row r="3" spans="1:11">
      <c r="A3" s="112"/>
      <c r="B3" s="112"/>
      <c r="C3" s="114"/>
      <c r="D3" s="114"/>
      <c r="E3" s="112"/>
      <c r="F3" s="18"/>
      <c r="G3" s="18" t="s">
        <v>8</v>
      </c>
      <c r="H3" s="18" t="s">
        <v>9</v>
      </c>
      <c r="I3" s="112"/>
      <c r="J3" s="114"/>
      <c r="K3" s="114"/>
    </row>
    <row r="4" spans="1:11" ht="60">
      <c r="A4" s="21">
        <v>1</v>
      </c>
      <c r="B4" s="20" t="s">
        <v>10</v>
      </c>
      <c r="C4" s="21">
        <v>1</v>
      </c>
      <c r="D4" s="22" t="s">
        <v>11</v>
      </c>
      <c r="E4" s="23">
        <v>29</v>
      </c>
      <c r="F4" s="23">
        <v>0</v>
      </c>
      <c r="G4" s="23">
        <v>0</v>
      </c>
      <c r="H4" s="23">
        <v>4</v>
      </c>
      <c r="I4" s="23">
        <v>25</v>
      </c>
      <c r="J4" s="23">
        <f>I4/31*100</f>
        <v>80.645161290322577</v>
      </c>
      <c r="K4" s="23"/>
    </row>
    <row r="5" spans="1:11" ht="60">
      <c r="A5" s="21">
        <v>2</v>
      </c>
      <c r="B5" s="20" t="s">
        <v>12</v>
      </c>
      <c r="C5" s="21">
        <v>1</v>
      </c>
      <c r="D5" s="22" t="s">
        <v>13</v>
      </c>
      <c r="E5" s="23">
        <v>29</v>
      </c>
      <c r="F5" s="23">
        <v>0</v>
      </c>
      <c r="G5" s="23">
        <v>2</v>
      </c>
      <c r="H5" s="23">
        <v>4</v>
      </c>
      <c r="I5" s="23">
        <v>23</v>
      </c>
      <c r="J5" s="23">
        <f t="shared" ref="J5:J19" si="0">I5/31*100</f>
        <v>74.193548387096769</v>
      </c>
      <c r="K5" s="23"/>
    </row>
    <row r="6" spans="1:11" ht="30">
      <c r="A6" s="99">
        <v>3</v>
      </c>
      <c r="B6" s="102" t="s">
        <v>14</v>
      </c>
      <c r="C6" s="99">
        <v>2</v>
      </c>
      <c r="D6" s="41" t="s">
        <v>147</v>
      </c>
      <c r="E6" s="23">
        <v>29</v>
      </c>
      <c r="F6" s="23">
        <v>0</v>
      </c>
      <c r="G6" s="23">
        <v>14</v>
      </c>
      <c r="H6" s="23">
        <v>4</v>
      </c>
      <c r="I6" s="23">
        <v>11</v>
      </c>
      <c r="J6" s="23">
        <f t="shared" si="0"/>
        <v>35.483870967741936</v>
      </c>
      <c r="K6" s="23"/>
    </row>
    <row r="7" spans="1:11" ht="36.75" customHeight="1">
      <c r="A7" s="101"/>
      <c r="B7" s="104"/>
      <c r="C7" s="101"/>
      <c r="D7" s="41" t="s">
        <v>148</v>
      </c>
      <c r="E7" s="23">
        <v>29</v>
      </c>
      <c r="F7" s="23">
        <v>0</v>
      </c>
      <c r="G7" s="23">
        <v>14</v>
      </c>
      <c r="H7" s="23">
        <v>4</v>
      </c>
      <c r="I7" s="23">
        <v>11</v>
      </c>
      <c r="J7" s="23">
        <f t="shared" si="0"/>
        <v>35.483870967741936</v>
      </c>
      <c r="K7" s="23"/>
    </row>
    <row r="8" spans="1:11" ht="60">
      <c r="A8" s="99">
        <v>4</v>
      </c>
      <c r="B8" s="102" t="s">
        <v>15</v>
      </c>
      <c r="C8" s="99">
        <v>9</v>
      </c>
      <c r="D8" s="42" t="s">
        <v>16</v>
      </c>
      <c r="E8" s="23">
        <v>29</v>
      </c>
      <c r="F8" s="23">
        <v>0</v>
      </c>
      <c r="G8" s="23">
        <v>1</v>
      </c>
      <c r="H8" s="23">
        <v>4</v>
      </c>
      <c r="I8" s="23">
        <v>24</v>
      </c>
      <c r="J8" s="23">
        <f t="shared" si="0"/>
        <v>77.41935483870968</v>
      </c>
      <c r="K8" s="23"/>
    </row>
    <row r="9" spans="1:11" ht="60">
      <c r="A9" s="100"/>
      <c r="B9" s="103"/>
      <c r="C9" s="100"/>
      <c r="D9" s="42" t="s">
        <v>17</v>
      </c>
      <c r="E9" s="23">
        <v>29</v>
      </c>
      <c r="F9" s="23">
        <v>0</v>
      </c>
      <c r="G9" s="23">
        <v>2</v>
      </c>
      <c r="H9" s="23">
        <v>4</v>
      </c>
      <c r="I9" s="23">
        <v>23</v>
      </c>
      <c r="J9" s="23">
        <f t="shared" si="0"/>
        <v>74.193548387096769</v>
      </c>
      <c r="K9" s="23"/>
    </row>
    <row r="10" spans="1:11">
      <c r="A10" s="100"/>
      <c r="B10" s="103"/>
      <c r="C10" s="100"/>
      <c r="D10" s="42" t="s">
        <v>18</v>
      </c>
      <c r="E10" s="23">
        <v>29</v>
      </c>
      <c r="F10" s="23">
        <v>0</v>
      </c>
      <c r="G10" s="23">
        <v>0</v>
      </c>
      <c r="H10" s="23">
        <v>4</v>
      </c>
      <c r="I10" s="23">
        <v>25</v>
      </c>
      <c r="J10" s="23">
        <f t="shared" si="0"/>
        <v>80.645161290322577</v>
      </c>
      <c r="K10" s="23"/>
    </row>
    <row r="11" spans="1:11" ht="30">
      <c r="A11" s="100"/>
      <c r="B11" s="103"/>
      <c r="C11" s="100"/>
      <c r="D11" s="42" t="s">
        <v>149</v>
      </c>
      <c r="E11" s="23">
        <v>29</v>
      </c>
      <c r="F11" s="23">
        <v>0</v>
      </c>
      <c r="G11" s="23">
        <v>0</v>
      </c>
      <c r="H11" s="23">
        <v>4</v>
      </c>
      <c r="I11" s="23">
        <v>25</v>
      </c>
      <c r="J11" s="23">
        <f t="shared" si="0"/>
        <v>80.645161290322577</v>
      </c>
      <c r="K11" s="23"/>
    </row>
    <row r="12" spans="1:11" ht="60">
      <c r="A12" s="100"/>
      <c r="B12" s="103"/>
      <c r="C12" s="100"/>
      <c r="D12" s="42" t="s">
        <v>19</v>
      </c>
      <c r="E12" s="23">
        <v>29</v>
      </c>
      <c r="F12" s="23">
        <v>0</v>
      </c>
      <c r="G12" s="23">
        <v>0</v>
      </c>
      <c r="H12" s="23">
        <v>4</v>
      </c>
      <c r="I12" s="23">
        <v>25</v>
      </c>
      <c r="J12" s="23">
        <f t="shared" si="0"/>
        <v>80.645161290322577</v>
      </c>
      <c r="K12" s="23"/>
    </row>
    <row r="13" spans="1:11" ht="30">
      <c r="A13" s="100"/>
      <c r="B13" s="103"/>
      <c r="C13" s="100"/>
      <c r="D13" s="42" t="s">
        <v>150</v>
      </c>
      <c r="E13" s="23">
        <v>29</v>
      </c>
      <c r="F13" s="23">
        <v>0</v>
      </c>
      <c r="G13" s="23">
        <v>1</v>
      </c>
      <c r="H13" s="23">
        <v>4</v>
      </c>
      <c r="I13" s="23">
        <v>24</v>
      </c>
      <c r="J13" s="23">
        <f t="shared" si="0"/>
        <v>77.41935483870968</v>
      </c>
      <c r="K13" s="23"/>
    </row>
    <row r="14" spans="1:11" ht="45">
      <c r="A14" s="100"/>
      <c r="B14" s="103"/>
      <c r="C14" s="100"/>
      <c r="D14" s="43" t="s">
        <v>144</v>
      </c>
      <c r="E14" s="23">
        <v>29</v>
      </c>
      <c r="F14" s="23">
        <v>0</v>
      </c>
      <c r="G14" s="23">
        <v>0</v>
      </c>
      <c r="H14" s="23">
        <v>4</v>
      </c>
      <c r="I14" s="23">
        <v>25</v>
      </c>
      <c r="J14" s="23">
        <f t="shared" si="0"/>
        <v>80.645161290322577</v>
      </c>
      <c r="K14" s="23"/>
    </row>
    <row r="15" spans="1:11" ht="45">
      <c r="A15" s="100"/>
      <c r="B15" s="103"/>
      <c r="C15" s="100"/>
      <c r="D15" s="43" t="s">
        <v>143</v>
      </c>
      <c r="E15" s="23">
        <v>29</v>
      </c>
      <c r="F15" s="23">
        <v>0</v>
      </c>
      <c r="G15" s="23">
        <v>0</v>
      </c>
      <c r="H15" s="23">
        <v>4</v>
      </c>
      <c r="I15" s="23">
        <v>25</v>
      </c>
      <c r="J15" s="23">
        <f t="shared" si="0"/>
        <v>80.645161290322577</v>
      </c>
      <c r="K15" s="23"/>
    </row>
    <row r="16" spans="1:11" ht="30">
      <c r="A16" s="101"/>
      <c r="B16" s="104"/>
      <c r="C16" s="101"/>
      <c r="D16" s="43" t="s">
        <v>145</v>
      </c>
      <c r="E16" s="23">
        <v>29</v>
      </c>
      <c r="F16" s="23">
        <v>0</v>
      </c>
      <c r="G16" s="23">
        <v>2</v>
      </c>
      <c r="H16" s="23">
        <v>4</v>
      </c>
      <c r="I16" s="23">
        <v>23</v>
      </c>
      <c r="J16" s="23">
        <f t="shared" si="0"/>
        <v>74.193548387096769</v>
      </c>
      <c r="K16" s="23"/>
    </row>
    <row r="17" spans="1:11" ht="60">
      <c r="A17" s="99">
        <v>5</v>
      </c>
      <c r="B17" s="20" t="s">
        <v>20</v>
      </c>
      <c r="C17" s="99">
        <v>2</v>
      </c>
      <c r="D17" s="41" t="s">
        <v>21</v>
      </c>
      <c r="E17" s="23">
        <v>29</v>
      </c>
      <c r="F17" s="23">
        <v>0</v>
      </c>
      <c r="G17" s="23">
        <v>1</v>
      </c>
      <c r="H17" s="23">
        <v>4</v>
      </c>
      <c r="I17" s="23">
        <v>24</v>
      </c>
      <c r="J17" s="23">
        <f t="shared" si="0"/>
        <v>77.41935483870968</v>
      </c>
      <c r="K17" s="23"/>
    </row>
    <row r="18" spans="1:11" ht="45">
      <c r="A18" s="101"/>
      <c r="B18" s="20"/>
      <c r="C18" s="101"/>
      <c r="D18" s="41" t="s">
        <v>22</v>
      </c>
      <c r="E18" s="23">
        <v>29</v>
      </c>
      <c r="F18" s="23">
        <v>0</v>
      </c>
      <c r="G18" s="23">
        <v>0</v>
      </c>
      <c r="H18" s="23">
        <v>4</v>
      </c>
      <c r="I18" s="23">
        <v>25</v>
      </c>
      <c r="J18" s="23">
        <f t="shared" si="0"/>
        <v>80.645161290322577</v>
      </c>
      <c r="K18" s="23"/>
    </row>
    <row r="19" spans="1:11" ht="45">
      <c r="A19" s="21">
        <v>6</v>
      </c>
      <c r="B19" s="20" t="s">
        <v>23</v>
      </c>
      <c r="C19" s="21">
        <v>1</v>
      </c>
      <c r="D19" s="29" t="s">
        <v>24</v>
      </c>
      <c r="E19" s="23">
        <v>29</v>
      </c>
      <c r="F19" s="23">
        <v>0</v>
      </c>
      <c r="G19" s="23">
        <v>3</v>
      </c>
      <c r="H19" s="23">
        <v>4</v>
      </c>
      <c r="I19" s="23">
        <v>22</v>
      </c>
      <c r="J19" s="23">
        <f t="shared" si="0"/>
        <v>70.967741935483872</v>
      </c>
      <c r="K19" s="23"/>
    </row>
    <row r="20" spans="1:11">
      <c r="A20" s="99">
        <v>7</v>
      </c>
      <c r="B20" s="102" t="s">
        <v>25</v>
      </c>
      <c r="C20" s="99">
        <v>2</v>
      </c>
      <c r="D20" s="31" t="s">
        <v>26</v>
      </c>
      <c r="E20" s="23">
        <v>29</v>
      </c>
      <c r="F20" s="23">
        <v>0</v>
      </c>
      <c r="G20" s="23">
        <v>5</v>
      </c>
      <c r="H20" s="23">
        <v>4</v>
      </c>
      <c r="I20" s="23">
        <v>20</v>
      </c>
      <c r="J20" s="23">
        <f>I20/30*100</f>
        <v>66.666666666666657</v>
      </c>
      <c r="K20" s="23"/>
    </row>
    <row r="21" spans="1:11">
      <c r="A21" s="101"/>
      <c r="B21" s="104"/>
      <c r="C21" s="101"/>
      <c r="D21" s="31" t="s">
        <v>27</v>
      </c>
      <c r="E21" s="23">
        <v>29</v>
      </c>
      <c r="F21" s="23">
        <v>0</v>
      </c>
      <c r="G21" s="23">
        <v>15</v>
      </c>
      <c r="H21" s="23">
        <v>4</v>
      </c>
      <c r="I21" s="23">
        <v>10</v>
      </c>
      <c r="J21" s="23">
        <f>I21/31*100</f>
        <v>32.258064516129032</v>
      </c>
      <c r="K21" s="23"/>
    </row>
    <row r="22" spans="1:11">
      <c r="A22" s="99">
        <v>8</v>
      </c>
      <c r="B22" s="107" t="s">
        <v>28</v>
      </c>
      <c r="C22" s="108">
        <v>12</v>
      </c>
      <c r="D22" s="22" t="s">
        <v>29</v>
      </c>
      <c r="E22" s="23">
        <v>29</v>
      </c>
      <c r="F22" s="23">
        <v>0</v>
      </c>
      <c r="G22" s="23">
        <v>0</v>
      </c>
      <c r="H22" s="23">
        <v>3</v>
      </c>
      <c r="I22" s="23">
        <v>26</v>
      </c>
      <c r="J22" s="23">
        <f>I22/30*100</f>
        <v>86.666666666666671</v>
      </c>
      <c r="K22" s="23"/>
    </row>
    <row r="23" spans="1:11">
      <c r="A23" s="100"/>
      <c r="B23" s="107"/>
      <c r="C23" s="108"/>
      <c r="D23" s="22" t="s">
        <v>30</v>
      </c>
      <c r="E23" s="23">
        <v>29</v>
      </c>
      <c r="F23" s="23">
        <v>0</v>
      </c>
      <c r="G23" s="23">
        <v>0</v>
      </c>
      <c r="H23" s="23">
        <v>3</v>
      </c>
      <c r="I23" s="23">
        <v>26</v>
      </c>
      <c r="J23" s="23">
        <f>I23/31*100</f>
        <v>83.870967741935488</v>
      </c>
      <c r="K23" s="23"/>
    </row>
    <row r="24" spans="1:11">
      <c r="A24" s="100"/>
      <c r="B24" s="107"/>
      <c r="C24" s="108"/>
      <c r="D24" s="22" t="s">
        <v>160</v>
      </c>
      <c r="E24" s="23">
        <v>29</v>
      </c>
      <c r="F24" s="23">
        <v>0</v>
      </c>
      <c r="G24" s="23">
        <v>2</v>
      </c>
      <c r="H24" s="23">
        <v>3</v>
      </c>
      <c r="I24" s="23">
        <v>24</v>
      </c>
      <c r="J24" s="23">
        <f t="shared" ref="J24:J33" si="1">I24/30*100</f>
        <v>80</v>
      </c>
      <c r="K24" s="23"/>
    </row>
    <row r="25" spans="1:11">
      <c r="A25" s="100"/>
      <c r="B25" s="107"/>
      <c r="C25" s="108"/>
      <c r="D25" s="22" t="s">
        <v>31</v>
      </c>
      <c r="E25" s="23">
        <v>29</v>
      </c>
      <c r="F25" s="23">
        <v>0</v>
      </c>
      <c r="G25" s="23">
        <v>1</v>
      </c>
      <c r="H25" s="23">
        <v>4</v>
      </c>
      <c r="I25" s="23">
        <v>24</v>
      </c>
      <c r="J25" s="23">
        <f t="shared" si="1"/>
        <v>80</v>
      </c>
      <c r="K25" s="23"/>
    </row>
    <row r="26" spans="1:11">
      <c r="A26" s="100"/>
      <c r="B26" s="107"/>
      <c r="C26" s="108"/>
      <c r="D26" s="22" t="s">
        <v>32</v>
      </c>
      <c r="E26" s="23">
        <v>29</v>
      </c>
      <c r="F26" s="23">
        <v>0</v>
      </c>
      <c r="G26" s="23">
        <v>1</v>
      </c>
      <c r="H26" s="23">
        <v>3</v>
      </c>
      <c r="I26" s="23">
        <v>25</v>
      </c>
      <c r="J26" s="23">
        <f t="shared" si="1"/>
        <v>83.333333333333343</v>
      </c>
      <c r="K26" s="23"/>
    </row>
    <row r="27" spans="1:11">
      <c r="A27" s="100"/>
      <c r="B27" s="107"/>
      <c r="C27" s="108"/>
      <c r="D27" s="22" t="s">
        <v>33</v>
      </c>
      <c r="E27" s="23">
        <v>29</v>
      </c>
      <c r="F27" s="23">
        <v>0</v>
      </c>
      <c r="G27" s="23">
        <v>0</v>
      </c>
      <c r="H27" s="23">
        <v>4</v>
      </c>
      <c r="I27" s="23">
        <v>25</v>
      </c>
      <c r="J27" s="23">
        <f t="shared" si="1"/>
        <v>83.333333333333343</v>
      </c>
      <c r="K27" s="23"/>
    </row>
    <row r="28" spans="1:11">
      <c r="A28" s="100"/>
      <c r="B28" s="107"/>
      <c r="C28" s="108"/>
      <c r="D28" s="22" t="s">
        <v>161</v>
      </c>
      <c r="E28" s="23">
        <v>29</v>
      </c>
      <c r="F28" s="23">
        <v>0</v>
      </c>
      <c r="G28" s="23">
        <v>2</v>
      </c>
      <c r="H28" s="23">
        <v>3</v>
      </c>
      <c r="I28" s="23">
        <v>24</v>
      </c>
      <c r="J28" s="23">
        <f t="shared" si="1"/>
        <v>80</v>
      </c>
      <c r="K28" s="23"/>
    </row>
    <row r="29" spans="1:11">
      <c r="A29" s="100"/>
      <c r="B29" s="107"/>
      <c r="C29" s="108"/>
      <c r="D29" s="22" t="s">
        <v>34</v>
      </c>
      <c r="E29" s="23">
        <v>29</v>
      </c>
      <c r="F29" s="23">
        <v>0</v>
      </c>
      <c r="G29" s="23">
        <v>2</v>
      </c>
      <c r="H29" s="23">
        <v>3</v>
      </c>
      <c r="I29" s="23">
        <v>24</v>
      </c>
      <c r="J29" s="23">
        <f t="shared" si="1"/>
        <v>80</v>
      </c>
      <c r="K29" s="23"/>
    </row>
    <row r="30" spans="1:11">
      <c r="A30" s="100"/>
      <c r="B30" s="107"/>
      <c r="C30" s="108"/>
      <c r="D30" s="22" t="s">
        <v>35</v>
      </c>
      <c r="E30" s="23">
        <v>29</v>
      </c>
      <c r="F30" s="23">
        <v>0</v>
      </c>
      <c r="G30" s="23">
        <v>1</v>
      </c>
      <c r="H30" s="23">
        <v>3</v>
      </c>
      <c r="I30" s="23">
        <v>25</v>
      </c>
      <c r="J30" s="23">
        <f t="shared" si="1"/>
        <v>83.333333333333343</v>
      </c>
      <c r="K30" s="23"/>
    </row>
    <row r="31" spans="1:11">
      <c r="A31" s="100"/>
      <c r="B31" s="107"/>
      <c r="C31" s="108"/>
      <c r="D31" s="22" t="s">
        <v>162</v>
      </c>
      <c r="E31" s="23">
        <v>29</v>
      </c>
      <c r="F31" s="23">
        <v>0</v>
      </c>
      <c r="G31" s="23">
        <v>0</v>
      </c>
      <c r="H31" s="23">
        <v>4</v>
      </c>
      <c r="I31" s="23">
        <v>25</v>
      </c>
      <c r="J31" s="23">
        <f t="shared" si="1"/>
        <v>83.333333333333343</v>
      </c>
      <c r="K31" s="23"/>
    </row>
    <row r="32" spans="1:11">
      <c r="A32" s="100"/>
      <c r="B32" s="107"/>
      <c r="C32" s="108"/>
      <c r="D32" s="22" t="s">
        <v>36</v>
      </c>
      <c r="E32" s="23">
        <v>29</v>
      </c>
      <c r="F32" s="23"/>
      <c r="G32" s="23">
        <v>1</v>
      </c>
      <c r="H32" s="23">
        <v>4</v>
      </c>
      <c r="I32" s="23">
        <v>24</v>
      </c>
      <c r="J32" s="23">
        <f t="shared" si="1"/>
        <v>80</v>
      </c>
      <c r="K32" s="23"/>
    </row>
    <row r="33" spans="1:11">
      <c r="A33" s="101"/>
      <c r="B33" s="107"/>
      <c r="C33" s="108"/>
      <c r="D33" s="22" t="s">
        <v>37</v>
      </c>
      <c r="E33" s="23">
        <v>29</v>
      </c>
      <c r="F33" s="23">
        <v>0</v>
      </c>
      <c r="G33" s="23">
        <v>1</v>
      </c>
      <c r="H33" s="23">
        <v>4</v>
      </c>
      <c r="I33" s="23">
        <v>24</v>
      </c>
      <c r="J33" s="23">
        <f t="shared" si="1"/>
        <v>80</v>
      </c>
      <c r="K33" s="23"/>
    </row>
    <row r="34" spans="1:11" ht="30">
      <c r="A34" s="99">
        <v>9</v>
      </c>
      <c r="B34" s="99" t="s">
        <v>38</v>
      </c>
      <c r="C34" s="99">
        <v>6</v>
      </c>
      <c r="D34" s="44" t="s">
        <v>39</v>
      </c>
      <c r="E34" s="23">
        <v>29</v>
      </c>
      <c r="F34" s="23">
        <v>0</v>
      </c>
      <c r="G34" s="23">
        <v>5</v>
      </c>
      <c r="H34" s="23">
        <v>4</v>
      </c>
      <c r="I34" s="23">
        <v>20</v>
      </c>
      <c r="J34" s="23">
        <f t="shared" ref="J34:J60" si="2">I34/31*100</f>
        <v>64.516129032258064</v>
      </c>
      <c r="K34" s="23"/>
    </row>
    <row r="35" spans="1:11" ht="30">
      <c r="A35" s="100"/>
      <c r="B35" s="100"/>
      <c r="C35" s="100"/>
      <c r="D35" s="44" t="s">
        <v>40</v>
      </c>
      <c r="E35" s="23">
        <v>29</v>
      </c>
      <c r="F35" s="23">
        <v>0</v>
      </c>
      <c r="G35" s="23">
        <v>0</v>
      </c>
      <c r="H35" s="23">
        <v>4</v>
      </c>
      <c r="I35" s="23">
        <v>25</v>
      </c>
      <c r="J35" s="23">
        <f t="shared" si="2"/>
        <v>80.645161290322577</v>
      </c>
      <c r="K35" s="23"/>
    </row>
    <row r="36" spans="1:11" ht="45">
      <c r="A36" s="100"/>
      <c r="B36" s="100"/>
      <c r="C36" s="100"/>
      <c r="D36" s="44" t="s">
        <v>41</v>
      </c>
      <c r="E36" s="23">
        <v>29</v>
      </c>
      <c r="F36" s="23">
        <v>0</v>
      </c>
      <c r="G36" s="23">
        <v>2</v>
      </c>
      <c r="H36" s="23">
        <v>4</v>
      </c>
      <c r="I36" s="23">
        <v>23</v>
      </c>
      <c r="J36" s="23">
        <f t="shared" si="2"/>
        <v>74.193548387096769</v>
      </c>
      <c r="K36" s="23"/>
    </row>
    <row r="37" spans="1:11" ht="45">
      <c r="A37" s="100"/>
      <c r="B37" s="100"/>
      <c r="C37" s="100"/>
      <c r="D37" s="44" t="s">
        <v>42</v>
      </c>
      <c r="E37" s="23">
        <v>29</v>
      </c>
      <c r="F37" s="23">
        <v>0</v>
      </c>
      <c r="G37" s="23">
        <v>2</v>
      </c>
      <c r="H37" s="23">
        <v>4</v>
      </c>
      <c r="I37" s="23">
        <v>23</v>
      </c>
      <c r="J37" s="23">
        <f t="shared" si="2"/>
        <v>74.193548387096769</v>
      </c>
      <c r="K37" s="23"/>
    </row>
    <row r="38" spans="1:11" ht="45">
      <c r="A38" s="100"/>
      <c r="B38" s="100"/>
      <c r="C38" s="100"/>
      <c r="D38" s="44" t="s">
        <v>43</v>
      </c>
      <c r="E38" s="23">
        <v>29</v>
      </c>
      <c r="F38" s="23">
        <v>0</v>
      </c>
      <c r="G38" s="23">
        <v>1</v>
      </c>
      <c r="H38" s="23">
        <v>4</v>
      </c>
      <c r="I38" s="23">
        <v>24</v>
      </c>
      <c r="J38" s="23">
        <f t="shared" si="2"/>
        <v>77.41935483870968</v>
      </c>
      <c r="K38" s="23"/>
    </row>
    <row r="39" spans="1:11" ht="30">
      <c r="A39" s="101"/>
      <c r="B39" s="101"/>
      <c r="C39" s="101"/>
      <c r="D39" s="44" t="s">
        <v>44</v>
      </c>
      <c r="E39" s="23">
        <v>29</v>
      </c>
      <c r="F39" s="23">
        <v>0</v>
      </c>
      <c r="G39" s="23">
        <v>1</v>
      </c>
      <c r="H39" s="23">
        <v>4</v>
      </c>
      <c r="I39" s="23">
        <v>24</v>
      </c>
      <c r="J39" s="23">
        <f t="shared" si="2"/>
        <v>77.41935483870968</v>
      </c>
      <c r="K39" s="23"/>
    </row>
    <row r="40" spans="1:11" ht="45">
      <c r="A40" s="99">
        <v>10</v>
      </c>
      <c r="B40" s="99" t="s">
        <v>45</v>
      </c>
      <c r="C40" s="99">
        <v>2</v>
      </c>
      <c r="D40" s="45" t="s">
        <v>46</v>
      </c>
      <c r="E40" s="23">
        <v>29</v>
      </c>
      <c r="F40" s="23">
        <v>0</v>
      </c>
      <c r="G40" s="23">
        <v>1</v>
      </c>
      <c r="H40" s="23">
        <v>4</v>
      </c>
      <c r="I40" s="23">
        <v>24</v>
      </c>
      <c r="J40" s="23">
        <f t="shared" si="2"/>
        <v>77.41935483870968</v>
      </c>
      <c r="K40" s="23"/>
    </row>
    <row r="41" spans="1:11" ht="30">
      <c r="A41" s="101"/>
      <c r="B41" s="101"/>
      <c r="C41" s="101"/>
      <c r="D41" s="45" t="s">
        <v>47</v>
      </c>
      <c r="E41" s="23">
        <v>29</v>
      </c>
      <c r="F41" s="23">
        <v>0</v>
      </c>
      <c r="G41" s="23">
        <v>0</v>
      </c>
      <c r="H41" s="23">
        <v>4</v>
      </c>
      <c r="I41" s="23">
        <v>25</v>
      </c>
      <c r="J41" s="23">
        <f t="shared" si="2"/>
        <v>80.645161290322577</v>
      </c>
      <c r="K41" s="23"/>
    </row>
    <row r="42" spans="1:11" ht="45">
      <c r="A42" s="99">
        <v>11</v>
      </c>
      <c r="B42" s="99" t="s">
        <v>48</v>
      </c>
      <c r="C42" s="99">
        <v>2</v>
      </c>
      <c r="D42" s="45" t="s">
        <v>49</v>
      </c>
      <c r="E42" s="23">
        <v>29</v>
      </c>
      <c r="F42" s="23">
        <v>0</v>
      </c>
      <c r="G42" s="23">
        <v>4</v>
      </c>
      <c r="H42" s="23">
        <v>4</v>
      </c>
      <c r="I42" s="23">
        <v>21</v>
      </c>
      <c r="J42" s="23">
        <f t="shared" si="2"/>
        <v>67.741935483870961</v>
      </c>
      <c r="K42" s="23"/>
    </row>
    <row r="43" spans="1:11" ht="30">
      <c r="A43" s="101"/>
      <c r="B43" s="101"/>
      <c r="C43" s="101"/>
      <c r="D43" s="45" t="s">
        <v>50</v>
      </c>
      <c r="E43" s="23">
        <v>29</v>
      </c>
      <c r="F43" s="23">
        <v>0</v>
      </c>
      <c r="G43" s="23">
        <v>1</v>
      </c>
      <c r="H43" s="23">
        <v>4</v>
      </c>
      <c r="I43" s="23">
        <v>24</v>
      </c>
      <c r="J43" s="23">
        <f t="shared" si="2"/>
        <v>77.41935483870968</v>
      </c>
      <c r="K43" s="23"/>
    </row>
    <row r="44" spans="1:11" ht="45">
      <c r="A44" s="21">
        <v>12</v>
      </c>
      <c r="B44" s="45" t="s">
        <v>51</v>
      </c>
      <c r="C44" s="35">
        <v>1</v>
      </c>
      <c r="D44" s="44" t="s">
        <v>52</v>
      </c>
      <c r="E44" s="23">
        <v>29</v>
      </c>
      <c r="F44" s="23">
        <v>0</v>
      </c>
      <c r="G44" s="23">
        <v>1</v>
      </c>
      <c r="H44" s="23">
        <v>4</v>
      </c>
      <c r="I44" s="23">
        <v>24</v>
      </c>
      <c r="J44" s="23">
        <f t="shared" si="2"/>
        <v>77.41935483870968</v>
      </c>
      <c r="K44" s="23"/>
    </row>
    <row r="45" spans="1:11" ht="45">
      <c r="A45" s="99">
        <v>13</v>
      </c>
      <c r="B45" s="105" t="s">
        <v>53</v>
      </c>
      <c r="C45" s="99">
        <v>2</v>
      </c>
      <c r="D45" s="44" t="s">
        <v>54</v>
      </c>
      <c r="E45" s="23">
        <v>29</v>
      </c>
      <c r="F45" s="23">
        <v>0</v>
      </c>
      <c r="G45" s="23">
        <v>6</v>
      </c>
      <c r="H45" s="23">
        <v>4</v>
      </c>
      <c r="I45" s="23">
        <v>19</v>
      </c>
      <c r="J45" s="23">
        <f t="shared" si="2"/>
        <v>61.29032258064516</v>
      </c>
      <c r="K45" s="23"/>
    </row>
    <row r="46" spans="1:11" ht="45">
      <c r="A46" s="101"/>
      <c r="B46" s="106"/>
      <c r="C46" s="101"/>
      <c r="D46" s="44" t="s">
        <v>55</v>
      </c>
      <c r="E46" s="23">
        <v>29</v>
      </c>
      <c r="F46" s="23">
        <v>0</v>
      </c>
      <c r="G46" s="23">
        <v>4</v>
      </c>
      <c r="H46" s="23">
        <v>4</v>
      </c>
      <c r="I46" s="23">
        <v>21</v>
      </c>
      <c r="J46" s="23">
        <f t="shared" si="2"/>
        <v>67.741935483870961</v>
      </c>
      <c r="K46" s="23"/>
    </row>
    <row r="47" spans="1:11" ht="60">
      <c r="A47" s="21">
        <v>14</v>
      </c>
      <c r="B47" s="45" t="s">
        <v>56</v>
      </c>
      <c r="C47" s="21">
        <v>1</v>
      </c>
      <c r="D47" s="44" t="s">
        <v>57</v>
      </c>
      <c r="E47" s="23">
        <v>29</v>
      </c>
      <c r="F47" s="23">
        <v>0</v>
      </c>
      <c r="G47" s="23">
        <v>0</v>
      </c>
      <c r="H47" s="23">
        <v>4</v>
      </c>
      <c r="I47" s="23">
        <v>25</v>
      </c>
      <c r="J47" s="23">
        <f t="shared" si="2"/>
        <v>80.645161290322577</v>
      </c>
      <c r="K47" s="23"/>
    </row>
    <row r="48" spans="1:11" ht="75">
      <c r="A48" s="21">
        <v>15</v>
      </c>
      <c r="B48" s="45" t="s">
        <v>58</v>
      </c>
      <c r="C48" s="21">
        <v>2</v>
      </c>
      <c r="D48" s="44" t="s">
        <v>59</v>
      </c>
      <c r="E48" s="23">
        <v>29</v>
      </c>
      <c r="F48" s="23">
        <v>0</v>
      </c>
      <c r="G48" s="23">
        <v>1</v>
      </c>
      <c r="H48" s="23">
        <v>4</v>
      </c>
      <c r="I48" s="23">
        <v>24</v>
      </c>
      <c r="J48" s="23">
        <f t="shared" si="2"/>
        <v>77.41935483870968</v>
      </c>
      <c r="K48" s="23"/>
    </row>
    <row r="49" spans="1:11" ht="45">
      <c r="A49" s="21"/>
      <c r="B49" s="45"/>
      <c r="C49" s="21"/>
      <c r="D49" s="44" t="s">
        <v>60</v>
      </c>
      <c r="E49" s="23">
        <v>29</v>
      </c>
      <c r="F49" s="23">
        <v>0</v>
      </c>
      <c r="G49" s="23">
        <v>0</v>
      </c>
      <c r="H49" s="23">
        <v>4</v>
      </c>
      <c r="I49" s="23">
        <v>25</v>
      </c>
      <c r="J49" s="23">
        <f t="shared" si="2"/>
        <v>80.645161290322577</v>
      </c>
      <c r="K49" s="23"/>
    </row>
    <row r="50" spans="1:11" ht="30">
      <c r="A50" s="21">
        <v>16</v>
      </c>
      <c r="B50" s="20" t="s">
        <v>61</v>
      </c>
      <c r="C50" s="35">
        <v>1</v>
      </c>
      <c r="D50" s="46" t="s">
        <v>62</v>
      </c>
      <c r="E50" s="23">
        <v>29</v>
      </c>
      <c r="F50" s="23">
        <v>0</v>
      </c>
      <c r="G50" s="23">
        <v>0</v>
      </c>
      <c r="H50" s="23">
        <v>0</v>
      </c>
      <c r="I50" s="23">
        <v>3</v>
      </c>
      <c r="J50" s="23">
        <f t="shared" si="2"/>
        <v>9.67741935483871</v>
      </c>
      <c r="K50" s="23"/>
    </row>
    <row r="51" spans="1:11">
      <c r="A51" s="21">
        <v>17</v>
      </c>
      <c r="B51" s="21" t="s">
        <v>63</v>
      </c>
      <c r="C51" s="35">
        <v>1</v>
      </c>
      <c r="D51" s="37" t="s">
        <v>64</v>
      </c>
      <c r="E51" s="23">
        <v>29</v>
      </c>
      <c r="F51" s="23">
        <v>0</v>
      </c>
      <c r="G51" s="23">
        <v>0</v>
      </c>
      <c r="H51" s="23">
        <v>0</v>
      </c>
      <c r="I51" s="23">
        <v>3</v>
      </c>
      <c r="J51" s="23">
        <f t="shared" si="2"/>
        <v>9.67741935483871</v>
      </c>
      <c r="K51" s="23"/>
    </row>
    <row r="52" spans="1:11">
      <c r="A52" s="21">
        <v>18</v>
      </c>
      <c r="B52" s="21" t="s">
        <v>65</v>
      </c>
      <c r="C52" s="35">
        <v>1</v>
      </c>
      <c r="D52" s="37" t="s">
        <v>66</v>
      </c>
      <c r="E52" s="23">
        <v>29</v>
      </c>
      <c r="F52" s="23">
        <v>0</v>
      </c>
      <c r="G52" s="23">
        <v>0</v>
      </c>
      <c r="H52" s="23">
        <v>0</v>
      </c>
      <c r="I52" s="23">
        <v>3</v>
      </c>
      <c r="J52" s="23">
        <f t="shared" si="2"/>
        <v>9.67741935483871</v>
      </c>
      <c r="K52" s="23"/>
    </row>
    <row r="53" spans="1:11">
      <c r="A53" s="21">
        <v>19</v>
      </c>
      <c r="B53" s="21" t="s">
        <v>67</v>
      </c>
      <c r="C53" s="35">
        <v>1</v>
      </c>
      <c r="D53" s="37" t="s">
        <v>68</v>
      </c>
      <c r="E53" s="23">
        <v>29</v>
      </c>
      <c r="F53" s="23">
        <v>0</v>
      </c>
      <c r="G53" s="23">
        <v>0</v>
      </c>
      <c r="H53" s="23">
        <v>0</v>
      </c>
      <c r="I53" s="23">
        <v>3</v>
      </c>
      <c r="J53" s="23">
        <f t="shared" si="2"/>
        <v>9.67741935483871</v>
      </c>
      <c r="K53" s="23"/>
    </row>
    <row r="54" spans="1:11">
      <c r="A54" s="21">
        <v>20</v>
      </c>
      <c r="B54" s="21" t="s">
        <v>69</v>
      </c>
      <c r="C54" s="35">
        <v>1</v>
      </c>
      <c r="D54" s="37" t="s">
        <v>70</v>
      </c>
      <c r="E54" s="23">
        <v>29</v>
      </c>
      <c r="F54" s="23">
        <v>0</v>
      </c>
      <c r="G54" s="23">
        <v>0</v>
      </c>
      <c r="H54" s="23">
        <v>0</v>
      </c>
      <c r="I54" s="23">
        <v>3</v>
      </c>
      <c r="J54" s="23">
        <f t="shared" si="2"/>
        <v>9.67741935483871</v>
      </c>
      <c r="K54" s="23"/>
    </row>
    <row r="55" spans="1:11">
      <c r="A55" s="21">
        <v>21</v>
      </c>
      <c r="B55" s="21" t="s">
        <v>71</v>
      </c>
      <c r="C55" s="35">
        <v>1</v>
      </c>
      <c r="D55" s="37" t="s">
        <v>72</v>
      </c>
      <c r="E55" s="23">
        <v>29</v>
      </c>
      <c r="F55" s="23">
        <v>0</v>
      </c>
      <c r="G55" s="23">
        <v>0</v>
      </c>
      <c r="H55" s="23">
        <v>0</v>
      </c>
      <c r="I55" s="23">
        <v>3</v>
      </c>
      <c r="J55" s="23">
        <f t="shared" si="2"/>
        <v>9.67741935483871</v>
      </c>
      <c r="K55" s="23"/>
    </row>
    <row r="56" spans="1:11">
      <c r="A56" s="21">
        <v>22</v>
      </c>
      <c r="B56" s="21" t="s">
        <v>73</v>
      </c>
      <c r="C56" s="35">
        <v>1</v>
      </c>
      <c r="D56" s="37" t="s">
        <v>74</v>
      </c>
      <c r="E56" s="23">
        <v>29</v>
      </c>
      <c r="F56" s="23">
        <v>0</v>
      </c>
      <c r="G56" s="23">
        <v>0</v>
      </c>
      <c r="H56" s="23">
        <v>0</v>
      </c>
      <c r="I56" s="23">
        <v>3</v>
      </c>
      <c r="J56" s="23">
        <f t="shared" si="2"/>
        <v>9.67741935483871</v>
      </c>
      <c r="K56" s="23"/>
    </row>
    <row r="57" spans="1:11">
      <c r="A57" s="21">
        <v>23</v>
      </c>
      <c r="B57" s="21" t="s">
        <v>75</v>
      </c>
      <c r="C57" s="35">
        <v>1</v>
      </c>
      <c r="D57" s="37" t="s">
        <v>76</v>
      </c>
      <c r="E57" s="23">
        <v>29</v>
      </c>
      <c r="F57" s="23">
        <v>0</v>
      </c>
      <c r="G57" s="23">
        <v>0</v>
      </c>
      <c r="H57" s="23">
        <v>0</v>
      </c>
      <c r="I57" s="23">
        <v>3</v>
      </c>
      <c r="J57" s="23">
        <f t="shared" si="2"/>
        <v>9.67741935483871</v>
      </c>
      <c r="K57" s="23"/>
    </row>
    <row r="58" spans="1:11">
      <c r="A58" s="21">
        <v>24</v>
      </c>
      <c r="B58" s="21" t="s">
        <v>77</v>
      </c>
      <c r="C58" s="35">
        <v>1</v>
      </c>
      <c r="D58" s="37" t="s">
        <v>78</v>
      </c>
      <c r="E58" s="23">
        <v>29</v>
      </c>
      <c r="F58" s="23">
        <v>0</v>
      </c>
      <c r="G58" s="23">
        <v>0</v>
      </c>
      <c r="H58" s="23">
        <v>0</v>
      </c>
      <c r="I58" s="23">
        <v>3</v>
      </c>
      <c r="J58" s="23">
        <f t="shared" si="2"/>
        <v>9.67741935483871</v>
      </c>
      <c r="K58" s="23"/>
    </row>
    <row r="59" spans="1:11">
      <c r="A59" s="21"/>
      <c r="B59" s="21" t="s">
        <v>79</v>
      </c>
      <c r="C59" s="35">
        <v>1</v>
      </c>
      <c r="D59" s="37" t="s">
        <v>80</v>
      </c>
      <c r="E59" s="23">
        <v>29</v>
      </c>
      <c r="F59" s="23">
        <v>0</v>
      </c>
      <c r="G59" s="23">
        <v>6</v>
      </c>
      <c r="H59" s="23">
        <v>4</v>
      </c>
      <c r="I59" s="23">
        <v>19</v>
      </c>
      <c r="J59" s="23">
        <f t="shared" si="2"/>
        <v>61.29032258064516</v>
      </c>
      <c r="K59" s="23"/>
    </row>
    <row r="60" spans="1:11">
      <c r="A60" s="21">
        <v>25</v>
      </c>
      <c r="B60" s="21" t="s">
        <v>81</v>
      </c>
      <c r="C60" s="21">
        <v>1</v>
      </c>
      <c r="D60" s="29" t="s">
        <v>170</v>
      </c>
      <c r="E60" s="23">
        <v>29</v>
      </c>
      <c r="F60" s="23">
        <v>0</v>
      </c>
      <c r="G60" s="23">
        <v>1</v>
      </c>
      <c r="H60" s="23">
        <v>4</v>
      </c>
      <c r="I60" s="23">
        <v>24</v>
      </c>
      <c r="J60" s="23">
        <f t="shared" si="2"/>
        <v>77.41935483870968</v>
      </c>
      <c r="K60" s="23"/>
    </row>
    <row r="61" spans="1:11">
      <c r="A61" s="21">
        <v>26</v>
      </c>
      <c r="B61" s="21" t="s">
        <v>82</v>
      </c>
      <c r="C61" s="21">
        <v>2</v>
      </c>
      <c r="D61" s="29" t="s">
        <v>83</v>
      </c>
      <c r="E61" s="23">
        <v>29</v>
      </c>
      <c r="F61" s="23"/>
      <c r="G61" s="23"/>
      <c r="H61" s="23"/>
      <c r="I61" s="23"/>
      <c r="J61" s="23"/>
      <c r="K61" s="23"/>
    </row>
    <row r="62" spans="1:11">
      <c r="A62" s="21">
        <v>27</v>
      </c>
      <c r="B62" s="21" t="s">
        <v>84</v>
      </c>
      <c r="C62" s="21">
        <v>1</v>
      </c>
      <c r="D62" s="29" t="s">
        <v>85</v>
      </c>
      <c r="E62" s="23">
        <v>29</v>
      </c>
      <c r="F62" s="23">
        <v>0</v>
      </c>
      <c r="G62" s="23">
        <v>1</v>
      </c>
      <c r="H62" s="23">
        <v>4</v>
      </c>
      <c r="I62" s="23">
        <v>24</v>
      </c>
      <c r="J62" s="23">
        <f t="shared" ref="J62:J74" si="3">I62/31*100</f>
        <v>77.41935483870968</v>
      </c>
      <c r="K62" s="23"/>
    </row>
    <row r="63" spans="1:11" ht="45">
      <c r="A63" s="21">
        <v>28</v>
      </c>
      <c r="B63" s="20" t="s">
        <v>86</v>
      </c>
      <c r="C63" s="21">
        <v>1</v>
      </c>
      <c r="D63" s="31" t="s">
        <v>87</v>
      </c>
      <c r="E63" s="23">
        <v>29</v>
      </c>
      <c r="F63" s="23">
        <v>0</v>
      </c>
      <c r="G63" s="23">
        <v>2</v>
      </c>
      <c r="H63" s="23">
        <v>4</v>
      </c>
      <c r="I63" s="23">
        <v>23</v>
      </c>
      <c r="J63" s="23">
        <f t="shared" si="3"/>
        <v>74.193548387096769</v>
      </c>
      <c r="K63" s="23"/>
    </row>
    <row r="64" spans="1:11" ht="30">
      <c r="A64" s="99">
        <v>29</v>
      </c>
      <c r="B64" s="102" t="s">
        <v>88</v>
      </c>
      <c r="C64" s="99">
        <v>11</v>
      </c>
      <c r="D64" s="44" t="s">
        <v>89</v>
      </c>
      <c r="E64" s="23">
        <v>29</v>
      </c>
      <c r="F64" s="23">
        <v>0</v>
      </c>
      <c r="G64" s="23">
        <v>3</v>
      </c>
      <c r="H64" s="23">
        <v>4</v>
      </c>
      <c r="I64" s="23">
        <v>22</v>
      </c>
      <c r="J64" s="23">
        <f t="shared" si="3"/>
        <v>70.967741935483872</v>
      </c>
      <c r="K64" s="23"/>
    </row>
    <row r="65" spans="1:11" ht="30">
      <c r="A65" s="100"/>
      <c r="B65" s="103"/>
      <c r="C65" s="100"/>
      <c r="D65" s="44" t="s">
        <v>90</v>
      </c>
      <c r="E65" s="23">
        <v>29</v>
      </c>
      <c r="F65" s="23">
        <v>0</v>
      </c>
      <c r="G65" s="23">
        <v>1</v>
      </c>
      <c r="H65" s="23">
        <v>4</v>
      </c>
      <c r="I65" s="23">
        <v>24</v>
      </c>
      <c r="J65" s="23">
        <f t="shared" si="3"/>
        <v>77.41935483870968</v>
      </c>
      <c r="K65" s="23"/>
    </row>
    <row r="66" spans="1:11">
      <c r="A66" s="100"/>
      <c r="B66" s="103"/>
      <c r="C66" s="100"/>
      <c r="D66" s="44" t="s">
        <v>171</v>
      </c>
      <c r="E66" s="23">
        <v>29</v>
      </c>
      <c r="F66" s="23">
        <v>0</v>
      </c>
      <c r="G66" s="23">
        <v>3</v>
      </c>
      <c r="H66" s="23">
        <v>4</v>
      </c>
      <c r="I66" s="23">
        <v>22</v>
      </c>
      <c r="J66" s="23">
        <f t="shared" si="3"/>
        <v>70.967741935483872</v>
      </c>
      <c r="K66" s="23"/>
    </row>
    <row r="67" spans="1:11" ht="30">
      <c r="A67" s="100"/>
      <c r="B67" s="103"/>
      <c r="C67" s="100"/>
      <c r="D67" s="44" t="s">
        <v>91</v>
      </c>
      <c r="E67" s="23">
        <v>29</v>
      </c>
      <c r="F67" s="23">
        <v>0</v>
      </c>
      <c r="G67" s="23">
        <v>2</v>
      </c>
      <c r="H67" s="23">
        <v>4</v>
      </c>
      <c r="I67" s="23">
        <v>23</v>
      </c>
      <c r="J67" s="23">
        <f t="shared" si="3"/>
        <v>74.193548387096769</v>
      </c>
      <c r="K67" s="23"/>
    </row>
    <row r="68" spans="1:11">
      <c r="A68" s="100"/>
      <c r="B68" s="103"/>
      <c r="C68" s="100"/>
      <c r="D68" s="44" t="s">
        <v>92</v>
      </c>
      <c r="E68" s="23">
        <v>29</v>
      </c>
      <c r="F68" s="23">
        <v>0</v>
      </c>
      <c r="G68" s="23">
        <v>0</v>
      </c>
      <c r="H68" s="23">
        <v>4</v>
      </c>
      <c r="I68" s="23">
        <v>25</v>
      </c>
      <c r="J68" s="23">
        <f t="shared" si="3"/>
        <v>80.645161290322577</v>
      </c>
      <c r="K68" s="23"/>
    </row>
    <row r="69" spans="1:11" ht="30">
      <c r="A69" s="100"/>
      <c r="B69" s="103"/>
      <c r="C69" s="100"/>
      <c r="D69" s="44" t="s">
        <v>93</v>
      </c>
      <c r="E69" s="23">
        <v>29</v>
      </c>
      <c r="F69" s="23">
        <v>0</v>
      </c>
      <c r="G69" s="23">
        <v>0</v>
      </c>
      <c r="H69" s="23">
        <v>4</v>
      </c>
      <c r="I69" s="23">
        <v>25</v>
      </c>
      <c r="J69" s="23">
        <f t="shared" si="3"/>
        <v>80.645161290322577</v>
      </c>
      <c r="K69" s="23"/>
    </row>
    <row r="70" spans="1:11" ht="30">
      <c r="A70" s="100"/>
      <c r="B70" s="103"/>
      <c r="C70" s="100"/>
      <c r="D70" s="44" t="s">
        <v>94</v>
      </c>
      <c r="E70" s="23">
        <v>29</v>
      </c>
      <c r="F70" s="23">
        <v>0</v>
      </c>
      <c r="G70" s="23">
        <v>5</v>
      </c>
      <c r="H70" s="23">
        <v>4</v>
      </c>
      <c r="I70" s="23">
        <v>20</v>
      </c>
      <c r="J70" s="23">
        <f t="shared" si="3"/>
        <v>64.516129032258064</v>
      </c>
      <c r="K70" s="23"/>
    </row>
    <row r="71" spans="1:11" ht="30">
      <c r="A71" s="100"/>
      <c r="B71" s="103"/>
      <c r="C71" s="100"/>
      <c r="D71" s="44" t="s">
        <v>95</v>
      </c>
      <c r="E71" s="23">
        <v>29</v>
      </c>
      <c r="F71" s="23">
        <v>0</v>
      </c>
      <c r="G71" s="23">
        <v>3</v>
      </c>
      <c r="H71" s="23">
        <v>4</v>
      </c>
      <c r="I71" s="23">
        <v>22</v>
      </c>
      <c r="J71" s="23">
        <f t="shared" si="3"/>
        <v>70.967741935483872</v>
      </c>
      <c r="K71" s="23"/>
    </row>
    <row r="72" spans="1:11">
      <c r="A72" s="100"/>
      <c r="B72" s="103"/>
      <c r="C72" s="100"/>
      <c r="D72" s="44" t="s">
        <v>96</v>
      </c>
      <c r="E72" s="23">
        <v>29</v>
      </c>
      <c r="F72" s="23">
        <v>0</v>
      </c>
      <c r="G72" s="23">
        <v>1</v>
      </c>
      <c r="H72" s="23">
        <v>4</v>
      </c>
      <c r="I72" s="23">
        <v>24</v>
      </c>
      <c r="J72" s="23">
        <f t="shared" si="3"/>
        <v>77.41935483870968</v>
      </c>
      <c r="K72" s="23"/>
    </row>
    <row r="73" spans="1:11">
      <c r="A73" s="100"/>
      <c r="B73" s="103"/>
      <c r="C73" s="100"/>
      <c r="D73" s="44" t="s">
        <v>97</v>
      </c>
      <c r="E73" s="23">
        <v>29</v>
      </c>
      <c r="F73" s="23">
        <v>0</v>
      </c>
      <c r="G73" s="23">
        <v>7</v>
      </c>
      <c r="H73" s="23">
        <v>4</v>
      </c>
      <c r="I73" s="23">
        <v>18</v>
      </c>
      <c r="J73" s="23">
        <f t="shared" si="3"/>
        <v>58.064516129032263</v>
      </c>
      <c r="K73" s="23"/>
    </row>
    <row r="74" spans="1:11">
      <c r="A74" s="101"/>
      <c r="B74" s="104"/>
      <c r="C74" s="101"/>
      <c r="D74" s="44" t="s">
        <v>98</v>
      </c>
      <c r="E74" s="23">
        <v>29</v>
      </c>
      <c r="F74" s="23">
        <v>0</v>
      </c>
      <c r="G74" s="23">
        <v>1</v>
      </c>
      <c r="H74" s="23">
        <v>4</v>
      </c>
      <c r="I74" s="23">
        <v>24</v>
      </c>
      <c r="J74" s="23">
        <f t="shared" si="3"/>
        <v>77.41935483870968</v>
      </c>
      <c r="K74" s="23"/>
    </row>
    <row r="75" spans="1:11" ht="105">
      <c r="A75" s="21">
        <v>30</v>
      </c>
      <c r="B75" s="45" t="s">
        <v>99</v>
      </c>
      <c r="C75" s="21">
        <v>3</v>
      </c>
      <c r="D75" s="44" t="s">
        <v>100</v>
      </c>
      <c r="E75" s="23"/>
      <c r="F75" s="23"/>
      <c r="G75" s="23"/>
      <c r="H75" s="23"/>
      <c r="I75" s="23"/>
      <c r="J75" s="23"/>
      <c r="K75" s="23"/>
    </row>
    <row r="76" spans="1:11" ht="45">
      <c r="A76" s="21">
        <v>31</v>
      </c>
      <c r="B76" s="45" t="s">
        <v>101</v>
      </c>
      <c r="C76" s="21">
        <v>1</v>
      </c>
      <c r="D76" s="47" t="s">
        <v>102</v>
      </c>
      <c r="E76" s="23">
        <v>29</v>
      </c>
      <c r="F76" s="23">
        <v>0</v>
      </c>
      <c r="G76" s="23">
        <v>2</v>
      </c>
      <c r="H76" s="23">
        <v>3</v>
      </c>
      <c r="I76" s="23">
        <v>24</v>
      </c>
      <c r="J76" s="23">
        <f>I76/31*100</f>
        <v>77.41935483870968</v>
      </c>
      <c r="K76" s="23"/>
    </row>
    <row r="77" spans="1:11" ht="75">
      <c r="A77" s="21">
        <v>32</v>
      </c>
      <c r="B77" s="45" t="s">
        <v>103</v>
      </c>
      <c r="C77" s="21">
        <v>2</v>
      </c>
      <c r="D77" s="47" t="s">
        <v>104</v>
      </c>
      <c r="E77" s="23"/>
      <c r="F77" s="23"/>
      <c r="G77" s="23"/>
      <c r="H77" s="23"/>
      <c r="I77" s="23"/>
      <c r="J77" s="23"/>
      <c r="K77" s="23"/>
    </row>
    <row r="78" spans="1:11">
      <c r="A78" s="21">
        <v>33</v>
      </c>
      <c r="B78" s="20" t="s">
        <v>105</v>
      </c>
      <c r="C78" s="21">
        <v>1</v>
      </c>
      <c r="D78" s="31" t="s">
        <v>106</v>
      </c>
      <c r="E78" s="23">
        <v>29</v>
      </c>
      <c r="F78" s="23">
        <v>0</v>
      </c>
      <c r="G78" s="23">
        <v>3</v>
      </c>
      <c r="H78" s="23">
        <v>3</v>
      </c>
      <c r="I78" s="23">
        <v>23</v>
      </c>
      <c r="J78" s="23">
        <f t="shared" ref="J78:J101" si="4">I78/31*100</f>
        <v>74.193548387096769</v>
      </c>
      <c r="K78" s="23"/>
    </row>
    <row r="79" spans="1:11" ht="45">
      <c r="A79" s="99">
        <v>34</v>
      </c>
      <c r="B79" s="105" t="s">
        <v>107</v>
      </c>
      <c r="C79" s="99">
        <v>2</v>
      </c>
      <c r="D79" s="44" t="s">
        <v>108</v>
      </c>
      <c r="E79" s="23">
        <v>29</v>
      </c>
      <c r="F79" s="23">
        <v>0</v>
      </c>
      <c r="G79" s="23">
        <v>1</v>
      </c>
      <c r="H79" s="23">
        <v>4</v>
      </c>
      <c r="I79" s="23">
        <v>24</v>
      </c>
      <c r="J79" s="23">
        <f t="shared" si="4"/>
        <v>77.41935483870968</v>
      </c>
      <c r="K79" s="23"/>
    </row>
    <row r="80" spans="1:11" ht="45">
      <c r="A80" s="101"/>
      <c r="B80" s="106"/>
      <c r="C80" s="101"/>
      <c r="D80" s="44" t="s">
        <v>109</v>
      </c>
      <c r="E80" s="23">
        <v>29</v>
      </c>
      <c r="F80" s="23">
        <v>0</v>
      </c>
      <c r="G80" s="23">
        <v>3</v>
      </c>
      <c r="H80" s="23">
        <v>4</v>
      </c>
      <c r="I80" s="23">
        <v>22</v>
      </c>
      <c r="J80" s="23">
        <f t="shared" si="4"/>
        <v>70.967741935483872</v>
      </c>
      <c r="K80" s="23"/>
    </row>
    <row r="81" spans="1:11">
      <c r="A81" s="21">
        <v>35</v>
      </c>
      <c r="B81" s="23" t="s">
        <v>110</v>
      </c>
      <c r="C81" s="21">
        <v>1</v>
      </c>
      <c r="D81" s="29" t="s">
        <v>111</v>
      </c>
      <c r="E81" s="23">
        <v>29</v>
      </c>
      <c r="F81" s="23">
        <v>0</v>
      </c>
      <c r="G81" s="23">
        <v>2</v>
      </c>
      <c r="H81" s="23">
        <v>4</v>
      </c>
      <c r="I81" s="23">
        <v>23</v>
      </c>
      <c r="J81" s="23">
        <f t="shared" si="4"/>
        <v>74.193548387096769</v>
      </c>
      <c r="K81" s="23"/>
    </row>
    <row r="82" spans="1:11">
      <c r="A82" s="21">
        <v>36</v>
      </c>
      <c r="B82" s="23" t="s">
        <v>112</v>
      </c>
      <c r="C82" s="21">
        <v>1</v>
      </c>
      <c r="D82" s="22" t="s">
        <v>113</v>
      </c>
      <c r="E82" s="23">
        <v>29</v>
      </c>
      <c r="F82" s="23">
        <v>0</v>
      </c>
      <c r="G82" s="23">
        <v>1</v>
      </c>
      <c r="H82" s="23">
        <v>4</v>
      </c>
      <c r="I82" s="23">
        <v>24</v>
      </c>
      <c r="J82" s="23">
        <f t="shared" si="4"/>
        <v>77.41935483870968</v>
      </c>
      <c r="K82" s="23"/>
    </row>
    <row r="83" spans="1:11">
      <c r="A83" s="21">
        <v>37</v>
      </c>
      <c r="B83" s="23" t="s">
        <v>114</v>
      </c>
      <c r="C83" s="21">
        <v>1</v>
      </c>
      <c r="D83" s="22" t="s">
        <v>115</v>
      </c>
      <c r="E83" s="23">
        <v>29</v>
      </c>
      <c r="F83" s="23">
        <v>0</v>
      </c>
      <c r="G83" s="23">
        <v>2</v>
      </c>
      <c r="H83" s="23">
        <v>4</v>
      </c>
      <c r="I83" s="23">
        <v>23</v>
      </c>
      <c r="J83" s="23">
        <f t="shared" si="4"/>
        <v>74.193548387096769</v>
      </c>
      <c r="K83" s="23"/>
    </row>
    <row r="84" spans="1:11">
      <c r="A84" s="21">
        <v>38</v>
      </c>
      <c r="B84" s="23" t="s">
        <v>116</v>
      </c>
      <c r="C84" s="21">
        <v>1</v>
      </c>
      <c r="D84" s="45" t="s">
        <v>117</v>
      </c>
      <c r="E84" s="23">
        <v>29</v>
      </c>
      <c r="F84" s="23">
        <v>0</v>
      </c>
      <c r="G84" s="23">
        <v>2</v>
      </c>
      <c r="H84" s="23">
        <v>4</v>
      </c>
      <c r="I84" s="23">
        <v>23</v>
      </c>
      <c r="J84" s="23">
        <f t="shared" si="4"/>
        <v>74.193548387096769</v>
      </c>
      <c r="K84" s="23"/>
    </row>
    <row r="85" spans="1:11" ht="45">
      <c r="A85" s="21">
        <v>39</v>
      </c>
      <c r="B85" s="23" t="s">
        <v>118</v>
      </c>
      <c r="C85" s="21">
        <v>1</v>
      </c>
      <c r="D85" s="45" t="s">
        <v>119</v>
      </c>
      <c r="E85" s="23">
        <v>29</v>
      </c>
      <c r="F85" s="23">
        <v>0</v>
      </c>
      <c r="G85" s="23">
        <v>3</v>
      </c>
      <c r="H85" s="23">
        <v>4</v>
      </c>
      <c r="I85" s="23">
        <v>22</v>
      </c>
      <c r="J85" s="23">
        <f t="shared" si="4"/>
        <v>70.967741935483872</v>
      </c>
      <c r="K85" s="23"/>
    </row>
    <row r="86" spans="1:11" ht="60">
      <c r="A86" s="21">
        <v>40</v>
      </c>
      <c r="B86" s="20" t="s">
        <v>120</v>
      </c>
      <c r="C86" s="21">
        <v>1</v>
      </c>
      <c r="D86" s="22" t="s">
        <v>121</v>
      </c>
      <c r="E86" s="23">
        <v>29</v>
      </c>
      <c r="F86" s="23">
        <v>0</v>
      </c>
      <c r="G86" s="23">
        <v>1</v>
      </c>
      <c r="H86" s="23">
        <v>4</v>
      </c>
      <c r="I86" s="23">
        <v>24</v>
      </c>
      <c r="J86" s="23">
        <f t="shared" si="4"/>
        <v>77.41935483870968</v>
      </c>
      <c r="K86" s="23"/>
    </row>
    <row r="87" spans="1:11" ht="60">
      <c r="A87" s="21">
        <v>41</v>
      </c>
      <c r="B87" s="20" t="s">
        <v>122</v>
      </c>
      <c r="C87" s="21">
        <v>1</v>
      </c>
      <c r="D87" s="22" t="s">
        <v>123</v>
      </c>
      <c r="E87" s="23">
        <v>29</v>
      </c>
      <c r="F87" s="23"/>
      <c r="G87" s="23">
        <v>1</v>
      </c>
      <c r="H87" s="23">
        <v>4</v>
      </c>
      <c r="I87" s="23">
        <v>24</v>
      </c>
      <c r="J87" s="23">
        <f t="shared" si="4"/>
        <v>77.41935483870968</v>
      </c>
      <c r="K87" s="23"/>
    </row>
    <row r="88" spans="1:11" ht="30">
      <c r="A88" s="21">
        <v>42</v>
      </c>
      <c r="B88" s="45" t="s">
        <v>124</v>
      </c>
      <c r="C88" s="21">
        <v>1</v>
      </c>
      <c r="D88" s="44" t="s">
        <v>125</v>
      </c>
      <c r="E88" s="23">
        <v>29</v>
      </c>
      <c r="F88" s="23">
        <v>0</v>
      </c>
      <c r="G88" s="23">
        <v>1</v>
      </c>
      <c r="H88" s="23">
        <v>4</v>
      </c>
      <c r="I88" s="23">
        <v>24</v>
      </c>
      <c r="J88" s="23">
        <f t="shared" si="4"/>
        <v>77.41935483870968</v>
      </c>
      <c r="K88" s="23"/>
    </row>
    <row r="89" spans="1:11" ht="60">
      <c r="A89" s="99">
        <v>43</v>
      </c>
      <c r="B89" s="99" t="s">
        <v>126</v>
      </c>
      <c r="C89" s="99">
        <v>3</v>
      </c>
      <c r="D89" s="41" t="s">
        <v>127</v>
      </c>
      <c r="E89" s="23">
        <v>29</v>
      </c>
      <c r="F89" s="23">
        <v>0</v>
      </c>
      <c r="G89" s="23">
        <v>3</v>
      </c>
      <c r="H89" s="23">
        <v>4</v>
      </c>
      <c r="I89" s="23">
        <v>22</v>
      </c>
      <c r="J89" s="23">
        <f t="shared" si="4"/>
        <v>70.967741935483872</v>
      </c>
      <c r="K89" s="23"/>
    </row>
    <row r="90" spans="1:11">
      <c r="A90" s="100"/>
      <c r="B90" s="100"/>
      <c r="C90" s="100"/>
      <c r="D90" s="41" t="s">
        <v>165</v>
      </c>
      <c r="E90" s="23">
        <v>29</v>
      </c>
      <c r="F90" s="23">
        <v>0</v>
      </c>
      <c r="G90" s="23">
        <v>0</v>
      </c>
      <c r="H90" s="23">
        <v>4</v>
      </c>
      <c r="I90" s="23">
        <v>25</v>
      </c>
      <c r="J90" s="23">
        <f t="shared" si="4"/>
        <v>80.645161290322577</v>
      </c>
      <c r="K90" s="23"/>
    </row>
    <row r="91" spans="1:11" ht="45">
      <c r="A91" s="101"/>
      <c r="B91" s="101"/>
      <c r="C91" s="101"/>
      <c r="D91" s="41" t="s">
        <v>128</v>
      </c>
      <c r="E91" s="23">
        <v>29</v>
      </c>
      <c r="F91" s="23">
        <v>0</v>
      </c>
      <c r="G91" s="23">
        <v>3</v>
      </c>
      <c r="H91" s="23">
        <v>4</v>
      </c>
      <c r="I91" s="23">
        <v>22</v>
      </c>
      <c r="J91" s="23">
        <f t="shared" si="4"/>
        <v>70.967741935483872</v>
      </c>
      <c r="K91" s="23"/>
    </row>
    <row r="92" spans="1:11" ht="30">
      <c r="A92" s="21">
        <v>44</v>
      </c>
      <c r="B92" s="45" t="s">
        <v>129</v>
      </c>
      <c r="C92" s="35">
        <v>1</v>
      </c>
      <c r="D92" s="44" t="s">
        <v>130</v>
      </c>
      <c r="E92" s="23">
        <v>29</v>
      </c>
      <c r="F92" s="23">
        <v>0</v>
      </c>
      <c r="G92" s="23">
        <v>1</v>
      </c>
      <c r="H92" s="23">
        <v>4</v>
      </c>
      <c r="I92" s="23">
        <v>24</v>
      </c>
      <c r="J92" s="23">
        <f t="shared" si="4"/>
        <v>77.41935483870968</v>
      </c>
      <c r="K92" s="23"/>
    </row>
    <row r="93" spans="1:11">
      <c r="A93" s="21">
        <v>45</v>
      </c>
      <c r="B93" s="23" t="s">
        <v>131</v>
      </c>
      <c r="C93" s="21">
        <v>1</v>
      </c>
      <c r="D93" s="22" t="s">
        <v>132</v>
      </c>
      <c r="E93" s="23">
        <v>29</v>
      </c>
      <c r="F93" s="23">
        <v>0</v>
      </c>
      <c r="G93" s="23">
        <v>13</v>
      </c>
      <c r="H93" s="23">
        <v>0</v>
      </c>
      <c r="I93" s="23">
        <v>16</v>
      </c>
      <c r="J93" s="23">
        <f t="shared" si="4"/>
        <v>51.612903225806448</v>
      </c>
      <c r="K93" s="23"/>
    </row>
    <row r="94" spans="1:11">
      <c r="A94" s="21">
        <v>46</v>
      </c>
      <c r="B94" s="23" t="s">
        <v>133</v>
      </c>
      <c r="C94" s="35">
        <v>1</v>
      </c>
      <c r="D94" s="44" t="s">
        <v>134</v>
      </c>
      <c r="E94" s="23">
        <v>29</v>
      </c>
      <c r="F94" s="23">
        <v>0</v>
      </c>
      <c r="G94" s="23">
        <v>2</v>
      </c>
      <c r="H94" s="23">
        <v>4</v>
      </c>
      <c r="I94" s="23">
        <v>23</v>
      </c>
      <c r="J94" s="23">
        <f t="shared" si="4"/>
        <v>74.193548387096769</v>
      </c>
      <c r="K94" s="23"/>
    </row>
    <row r="95" spans="1:11" ht="60">
      <c r="A95" s="99">
        <v>47</v>
      </c>
      <c r="B95" s="99" t="s">
        <v>135</v>
      </c>
      <c r="C95" s="99">
        <v>3</v>
      </c>
      <c r="D95" s="44" t="s">
        <v>136</v>
      </c>
      <c r="E95" s="23">
        <v>29</v>
      </c>
      <c r="F95" s="23">
        <v>0</v>
      </c>
      <c r="G95" s="23">
        <v>0</v>
      </c>
      <c r="H95" s="23">
        <v>4</v>
      </c>
      <c r="I95" s="23">
        <v>25</v>
      </c>
      <c r="J95" s="23">
        <f t="shared" si="4"/>
        <v>80.645161290322577</v>
      </c>
      <c r="K95" s="23"/>
    </row>
    <row r="96" spans="1:11">
      <c r="A96" s="100"/>
      <c r="B96" s="100"/>
      <c r="C96" s="100"/>
      <c r="D96" s="44" t="s">
        <v>137</v>
      </c>
      <c r="E96" s="23">
        <v>29</v>
      </c>
      <c r="F96" s="23">
        <v>0</v>
      </c>
      <c r="G96" s="23">
        <v>2</v>
      </c>
      <c r="H96" s="23">
        <v>4</v>
      </c>
      <c r="I96" s="23">
        <v>23</v>
      </c>
      <c r="J96" s="23">
        <f t="shared" si="4"/>
        <v>74.193548387096769</v>
      </c>
      <c r="K96" s="23"/>
    </row>
    <row r="97" spans="1:11" ht="45">
      <c r="A97" s="101"/>
      <c r="B97" s="101"/>
      <c r="C97" s="101"/>
      <c r="D97" s="44" t="s">
        <v>138</v>
      </c>
      <c r="E97" s="23">
        <v>29</v>
      </c>
      <c r="F97" s="23">
        <v>0</v>
      </c>
      <c r="G97" s="23">
        <v>1</v>
      </c>
      <c r="H97" s="23">
        <v>4</v>
      </c>
      <c r="I97" s="23">
        <v>24</v>
      </c>
      <c r="J97" s="23">
        <f t="shared" si="4"/>
        <v>77.41935483870968</v>
      </c>
      <c r="K97" s="23"/>
    </row>
    <row r="98" spans="1:11">
      <c r="A98" s="99">
        <v>48</v>
      </c>
      <c r="B98" s="99" t="s">
        <v>139</v>
      </c>
      <c r="C98" s="99">
        <v>4</v>
      </c>
      <c r="D98" s="44" t="s">
        <v>140</v>
      </c>
      <c r="E98" s="23">
        <v>29</v>
      </c>
      <c r="F98" s="23">
        <v>0</v>
      </c>
      <c r="G98" s="23">
        <v>10</v>
      </c>
      <c r="H98" s="23">
        <v>4</v>
      </c>
      <c r="I98" s="23">
        <v>15</v>
      </c>
      <c r="J98" s="23">
        <f t="shared" si="4"/>
        <v>48.387096774193552</v>
      </c>
      <c r="K98" s="23"/>
    </row>
    <row r="99" spans="1:11" ht="30">
      <c r="A99" s="100"/>
      <c r="B99" s="100"/>
      <c r="C99" s="100"/>
      <c r="D99" s="44" t="s">
        <v>141</v>
      </c>
      <c r="E99" s="23">
        <v>29</v>
      </c>
      <c r="F99" s="23">
        <v>0</v>
      </c>
      <c r="G99" s="23">
        <v>3</v>
      </c>
      <c r="H99" s="23">
        <v>4</v>
      </c>
      <c r="I99" s="23">
        <v>22</v>
      </c>
      <c r="J99" s="23">
        <f t="shared" si="4"/>
        <v>70.967741935483872</v>
      </c>
      <c r="K99" s="23"/>
    </row>
    <row r="100" spans="1:11">
      <c r="A100" s="100"/>
      <c r="B100" s="100"/>
      <c r="C100" s="100"/>
      <c r="D100" s="44" t="s">
        <v>142</v>
      </c>
      <c r="E100" s="23">
        <v>29</v>
      </c>
      <c r="F100" s="23">
        <v>0</v>
      </c>
      <c r="G100" s="23">
        <v>2</v>
      </c>
      <c r="H100" s="23">
        <v>4</v>
      </c>
      <c r="I100" s="23">
        <v>23</v>
      </c>
      <c r="J100" s="23">
        <f t="shared" si="4"/>
        <v>74.193548387096769</v>
      </c>
      <c r="K100" s="23"/>
    </row>
    <row r="101" spans="1:11" ht="30">
      <c r="A101" s="101"/>
      <c r="B101" s="101"/>
      <c r="C101" s="101"/>
      <c r="D101" s="44" t="s">
        <v>172</v>
      </c>
      <c r="E101" s="23">
        <v>29</v>
      </c>
      <c r="F101" s="23">
        <v>0</v>
      </c>
      <c r="G101" s="23">
        <v>2</v>
      </c>
      <c r="H101" s="23">
        <v>4</v>
      </c>
      <c r="I101" s="23">
        <v>23</v>
      </c>
      <c r="J101" s="23">
        <f t="shared" si="4"/>
        <v>74.193548387096769</v>
      </c>
      <c r="K101" s="23"/>
    </row>
  </sheetData>
  <mergeCells count="51"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A22:A33"/>
    <mergeCell ref="B22:B33"/>
    <mergeCell ref="C22:C33"/>
    <mergeCell ref="A6:A7"/>
    <mergeCell ref="B6:B7"/>
    <mergeCell ref="C6:C7"/>
    <mergeCell ref="A8:A16"/>
    <mergeCell ref="B8:B16"/>
    <mergeCell ref="C8:C16"/>
    <mergeCell ref="A17:A18"/>
    <mergeCell ref="C17:C18"/>
    <mergeCell ref="A20:A21"/>
    <mergeCell ref="B20:B21"/>
    <mergeCell ref="C20:C21"/>
    <mergeCell ref="A34:A39"/>
    <mergeCell ref="B34:B39"/>
    <mergeCell ref="C34:C39"/>
    <mergeCell ref="A40:A41"/>
    <mergeCell ref="B40:B41"/>
    <mergeCell ref="C40:C41"/>
    <mergeCell ref="A42:A43"/>
    <mergeCell ref="B42:B43"/>
    <mergeCell ref="C42:C43"/>
    <mergeCell ref="A45:A46"/>
    <mergeCell ref="B45:B46"/>
    <mergeCell ref="C45:C46"/>
    <mergeCell ref="A64:A74"/>
    <mergeCell ref="B64:B74"/>
    <mergeCell ref="C64:C74"/>
    <mergeCell ref="A79:A80"/>
    <mergeCell ref="B79:B80"/>
    <mergeCell ref="C79:C80"/>
    <mergeCell ref="A98:A101"/>
    <mergeCell ref="B98:B101"/>
    <mergeCell ref="C98:C101"/>
    <mergeCell ref="A89:A91"/>
    <mergeCell ref="B89:B91"/>
    <mergeCell ref="C89:C91"/>
    <mergeCell ref="A95:A97"/>
    <mergeCell ref="B95:B97"/>
    <mergeCell ref="C95:C9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1"/>
  <sheetViews>
    <sheetView topLeftCell="A94" workbookViewId="0">
      <selection activeCell="O97" sqref="O97"/>
    </sheetView>
  </sheetViews>
  <sheetFormatPr defaultRowHeight="15"/>
  <sheetData>
    <row r="1" spans="1:11" ht="23.25">
      <c r="A1" s="128" t="s">
        <v>173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>
      <c r="A2" s="130" t="s">
        <v>0</v>
      </c>
      <c r="B2" s="130" t="s">
        <v>1</v>
      </c>
      <c r="C2" s="132" t="s">
        <v>2</v>
      </c>
      <c r="D2" s="132" t="s">
        <v>3</v>
      </c>
      <c r="E2" s="130" t="s">
        <v>174</v>
      </c>
      <c r="F2" s="134" t="s">
        <v>4</v>
      </c>
      <c r="G2" s="135"/>
      <c r="H2" s="136"/>
      <c r="I2" s="130" t="s">
        <v>5</v>
      </c>
      <c r="J2" s="132" t="s">
        <v>6</v>
      </c>
      <c r="K2" s="132" t="s">
        <v>7</v>
      </c>
    </row>
    <row r="3" spans="1:11">
      <c r="A3" s="131"/>
      <c r="B3" s="131"/>
      <c r="C3" s="133"/>
      <c r="D3" s="133"/>
      <c r="E3" s="131"/>
      <c r="F3" s="1"/>
      <c r="G3" s="1" t="s">
        <v>8</v>
      </c>
      <c r="H3" s="1" t="s">
        <v>9</v>
      </c>
      <c r="I3" s="131"/>
      <c r="J3" s="133"/>
      <c r="K3" s="133"/>
    </row>
    <row r="4" spans="1:11" ht="60">
      <c r="A4" s="2">
        <v>1</v>
      </c>
      <c r="B4" s="11" t="s">
        <v>10</v>
      </c>
      <c r="C4" s="2">
        <v>1</v>
      </c>
      <c r="D4" s="3" t="s">
        <v>11</v>
      </c>
      <c r="E4" s="4">
        <v>31</v>
      </c>
      <c r="F4" s="4">
        <v>0</v>
      </c>
      <c r="G4" s="4">
        <v>0</v>
      </c>
      <c r="H4" s="4">
        <v>5</v>
      </c>
      <c r="I4" s="4">
        <v>26</v>
      </c>
      <c r="J4" s="4">
        <f t="shared" ref="J4:J19" si="0">I4/31*100</f>
        <v>83.870967741935488</v>
      </c>
      <c r="K4" s="4"/>
    </row>
    <row r="5" spans="1:11" ht="60">
      <c r="A5" s="2">
        <v>2</v>
      </c>
      <c r="B5" s="11" t="s">
        <v>12</v>
      </c>
      <c r="C5" s="2">
        <v>1</v>
      </c>
      <c r="D5" s="3" t="s">
        <v>13</v>
      </c>
      <c r="E5" s="4">
        <v>31</v>
      </c>
      <c r="F5" s="4">
        <v>0</v>
      </c>
      <c r="G5" s="4">
        <v>1</v>
      </c>
      <c r="H5" s="4">
        <v>5</v>
      </c>
      <c r="I5" s="4">
        <v>25</v>
      </c>
      <c r="J5" s="4">
        <f t="shared" si="0"/>
        <v>80.645161290322577</v>
      </c>
      <c r="K5" s="4"/>
    </row>
    <row r="6" spans="1:11" ht="30">
      <c r="A6" s="118">
        <v>3</v>
      </c>
      <c r="B6" s="121" t="s">
        <v>14</v>
      </c>
      <c r="C6" s="118">
        <v>2</v>
      </c>
      <c r="D6" s="5" t="s">
        <v>147</v>
      </c>
      <c r="E6" s="4">
        <v>31</v>
      </c>
      <c r="F6" s="4">
        <v>0</v>
      </c>
      <c r="G6" s="4">
        <v>12</v>
      </c>
      <c r="H6" s="4">
        <v>5</v>
      </c>
      <c r="I6" s="4">
        <v>14</v>
      </c>
      <c r="J6" s="4">
        <f t="shared" si="0"/>
        <v>45.161290322580641</v>
      </c>
      <c r="K6" s="4"/>
    </row>
    <row r="7" spans="1:11" ht="30">
      <c r="A7" s="120"/>
      <c r="B7" s="123"/>
      <c r="C7" s="120"/>
      <c r="D7" s="5" t="s">
        <v>148</v>
      </c>
      <c r="E7" s="4">
        <v>31</v>
      </c>
      <c r="F7" s="4">
        <v>0</v>
      </c>
      <c r="G7" s="4">
        <v>11</v>
      </c>
      <c r="H7" s="4">
        <v>5</v>
      </c>
      <c r="I7" s="4">
        <v>15</v>
      </c>
      <c r="J7" s="4">
        <f t="shared" si="0"/>
        <v>48.387096774193552</v>
      </c>
      <c r="K7" s="4"/>
    </row>
    <row r="8" spans="1:11" ht="60">
      <c r="A8" s="118">
        <v>4</v>
      </c>
      <c r="B8" s="121" t="s">
        <v>15</v>
      </c>
      <c r="C8" s="118">
        <v>9</v>
      </c>
      <c r="D8" s="7" t="s">
        <v>16</v>
      </c>
      <c r="E8" s="4">
        <v>31</v>
      </c>
      <c r="F8" s="4">
        <v>0</v>
      </c>
      <c r="G8" s="4">
        <v>1</v>
      </c>
      <c r="H8" s="4">
        <v>5</v>
      </c>
      <c r="I8" s="4">
        <v>25</v>
      </c>
      <c r="J8" s="4">
        <f t="shared" si="0"/>
        <v>80.645161290322577</v>
      </c>
      <c r="K8" s="4"/>
    </row>
    <row r="9" spans="1:11" ht="60">
      <c r="A9" s="119"/>
      <c r="B9" s="122"/>
      <c r="C9" s="119"/>
      <c r="D9" s="7" t="s">
        <v>17</v>
      </c>
      <c r="E9" s="4">
        <v>31</v>
      </c>
      <c r="F9" s="4">
        <v>0</v>
      </c>
      <c r="G9" s="4">
        <v>1</v>
      </c>
      <c r="H9" s="4">
        <v>5</v>
      </c>
      <c r="I9" s="4">
        <v>25</v>
      </c>
      <c r="J9" s="4">
        <f t="shared" si="0"/>
        <v>80.645161290322577</v>
      </c>
      <c r="K9" s="4"/>
    </row>
    <row r="10" spans="1:11">
      <c r="A10" s="119"/>
      <c r="B10" s="122"/>
      <c r="C10" s="119"/>
      <c r="D10" s="7" t="s">
        <v>18</v>
      </c>
      <c r="E10" s="4">
        <v>31</v>
      </c>
      <c r="F10" s="4">
        <v>0</v>
      </c>
      <c r="G10" s="4">
        <v>1</v>
      </c>
      <c r="H10" s="4">
        <v>5</v>
      </c>
      <c r="I10" s="4">
        <v>25</v>
      </c>
      <c r="J10" s="4">
        <f t="shared" si="0"/>
        <v>80.645161290322577</v>
      </c>
      <c r="K10" s="4"/>
    </row>
    <row r="11" spans="1:11" ht="30">
      <c r="A11" s="119"/>
      <c r="B11" s="122"/>
      <c r="C11" s="119"/>
      <c r="D11" s="7" t="s">
        <v>149</v>
      </c>
      <c r="E11" s="4">
        <v>31</v>
      </c>
      <c r="F11" s="4">
        <v>0</v>
      </c>
      <c r="G11" s="4">
        <v>1</v>
      </c>
      <c r="H11" s="4">
        <v>5</v>
      </c>
      <c r="I11" s="4">
        <v>25</v>
      </c>
      <c r="J11" s="4">
        <f t="shared" si="0"/>
        <v>80.645161290322577</v>
      </c>
      <c r="K11" s="4"/>
    </row>
    <row r="12" spans="1:11" ht="60">
      <c r="A12" s="119"/>
      <c r="B12" s="122"/>
      <c r="C12" s="119"/>
      <c r="D12" s="7" t="s">
        <v>19</v>
      </c>
      <c r="E12" s="4">
        <v>31</v>
      </c>
      <c r="F12" s="4">
        <v>0</v>
      </c>
      <c r="G12" s="4">
        <v>1</v>
      </c>
      <c r="H12" s="4">
        <v>5</v>
      </c>
      <c r="I12" s="4">
        <v>25</v>
      </c>
      <c r="J12" s="4">
        <f t="shared" si="0"/>
        <v>80.645161290322577</v>
      </c>
      <c r="K12" s="4"/>
    </row>
    <row r="13" spans="1:11" ht="30">
      <c r="A13" s="119"/>
      <c r="B13" s="122"/>
      <c r="C13" s="119"/>
      <c r="D13" s="7" t="s">
        <v>150</v>
      </c>
      <c r="E13" s="4">
        <v>31</v>
      </c>
      <c r="F13" s="4">
        <v>0</v>
      </c>
      <c r="G13" s="4">
        <v>0</v>
      </c>
      <c r="H13" s="4">
        <v>5</v>
      </c>
      <c r="I13" s="4">
        <v>26</v>
      </c>
      <c r="J13" s="4">
        <f t="shared" si="0"/>
        <v>83.870967741935488</v>
      </c>
      <c r="K13" s="4"/>
    </row>
    <row r="14" spans="1:11" ht="45">
      <c r="A14" s="119"/>
      <c r="B14" s="122"/>
      <c r="C14" s="119"/>
      <c r="D14" s="8" t="s">
        <v>144</v>
      </c>
      <c r="E14" s="4">
        <v>31</v>
      </c>
      <c r="F14" s="4">
        <v>0</v>
      </c>
      <c r="G14" s="4">
        <v>0</v>
      </c>
      <c r="H14" s="4">
        <v>5</v>
      </c>
      <c r="I14" s="4">
        <v>26</v>
      </c>
      <c r="J14" s="4">
        <f t="shared" si="0"/>
        <v>83.870967741935488</v>
      </c>
      <c r="K14" s="4"/>
    </row>
    <row r="15" spans="1:11" ht="45">
      <c r="A15" s="119"/>
      <c r="B15" s="122"/>
      <c r="C15" s="119"/>
      <c r="D15" s="8" t="s">
        <v>143</v>
      </c>
      <c r="E15" s="4">
        <v>31</v>
      </c>
      <c r="F15" s="4">
        <v>0</v>
      </c>
      <c r="G15" s="4">
        <v>1</v>
      </c>
      <c r="H15" s="4">
        <v>5</v>
      </c>
      <c r="I15" s="4">
        <v>25</v>
      </c>
      <c r="J15" s="4">
        <f t="shared" si="0"/>
        <v>80.645161290322577</v>
      </c>
      <c r="K15" s="4"/>
    </row>
    <row r="16" spans="1:11" ht="30">
      <c r="A16" s="120"/>
      <c r="B16" s="123"/>
      <c r="C16" s="120"/>
      <c r="D16" s="8" t="s">
        <v>145</v>
      </c>
      <c r="E16" s="4">
        <v>31</v>
      </c>
      <c r="F16" s="4">
        <v>0</v>
      </c>
      <c r="G16" s="4">
        <v>0</v>
      </c>
      <c r="H16" s="4">
        <v>5</v>
      </c>
      <c r="I16" s="4">
        <v>26</v>
      </c>
      <c r="J16" s="4">
        <f t="shared" si="0"/>
        <v>83.870967741935488</v>
      </c>
      <c r="K16" s="4"/>
    </row>
    <row r="17" spans="1:11" ht="60">
      <c r="A17" s="118">
        <v>5</v>
      </c>
      <c r="B17" s="11" t="s">
        <v>20</v>
      </c>
      <c r="C17" s="118">
        <v>2</v>
      </c>
      <c r="D17" s="5" t="s">
        <v>21</v>
      </c>
      <c r="E17" s="4">
        <v>31</v>
      </c>
      <c r="F17" s="4">
        <v>0</v>
      </c>
      <c r="G17" s="4">
        <v>1</v>
      </c>
      <c r="H17" s="4">
        <v>5</v>
      </c>
      <c r="I17" s="4">
        <v>25</v>
      </c>
      <c r="J17" s="4">
        <f t="shared" si="0"/>
        <v>80.645161290322577</v>
      </c>
      <c r="K17" s="4"/>
    </row>
    <row r="18" spans="1:11" ht="45">
      <c r="A18" s="120"/>
      <c r="B18" s="11"/>
      <c r="C18" s="120"/>
      <c r="D18" s="5" t="s">
        <v>22</v>
      </c>
      <c r="E18" s="4">
        <v>31</v>
      </c>
      <c r="F18" s="4">
        <v>0</v>
      </c>
      <c r="G18" s="4">
        <v>1</v>
      </c>
      <c r="H18" s="4">
        <v>5</v>
      </c>
      <c r="I18" s="4">
        <v>25</v>
      </c>
      <c r="J18" s="4">
        <f t="shared" si="0"/>
        <v>80.645161290322577</v>
      </c>
      <c r="K18" s="4"/>
    </row>
    <row r="19" spans="1:11" ht="45">
      <c r="A19" s="2">
        <v>6</v>
      </c>
      <c r="B19" s="11" t="s">
        <v>23</v>
      </c>
      <c r="C19" s="2">
        <v>1</v>
      </c>
      <c r="D19" s="9" t="s">
        <v>24</v>
      </c>
      <c r="E19" s="4">
        <v>31</v>
      </c>
      <c r="F19" s="4">
        <v>0</v>
      </c>
      <c r="G19" s="4">
        <v>6</v>
      </c>
      <c r="H19" s="4">
        <v>5</v>
      </c>
      <c r="I19" s="4">
        <v>20</v>
      </c>
      <c r="J19" s="4">
        <f t="shared" si="0"/>
        <v>64.516129032258064</v>
      </c>
      <c r="K19" s="4"/>
    </row>
    <row r="20" spans="1:11">
      <c r="A20" s="118">
        <v>7</v>
      </c>
      <c r="B20" s="121" t="s">
        <v>25</v>
      </c>
      <c r="C20" s="118">
        <v>2</v>
      </c>
      <c r="D20" s="10" t="s">
        <v>26</v>
      </c>
      <c r="E20" s="4">
        <v>31</v>
      </c>
      <c r="F20" s="4">
        <v>0</v>
      </c>
      <c r="G20" s="4">
        <v>3</v>
      </c>
      <c r="H20" s="4">
        <v>5</v>
      </c>
      <c r="I20" s="4">
        <v>23</v>
      </c>
      <c r="J20" s="4">
        <f>I20/30*100</f>
        <v>76.666666666666671</v>
      </c>
      <c r="K20" s="4"/>
    </row>
    <row r="21" spans="1:11">
      <c r="A21" s="120"/>
      <c r="B21" s="123"/>
      <c r="C21" s="120"/>
      <c r="D21" s="10" t="s">
        <v>27</v>
      </c>
      <c r="E21" s="4">
        <v>31</v>
      </c>
      <c r="F21" s="4">
        <v>0</v>
      </c>
      <c r="G21" s="4" t="s">
        <v>151</v>
      </c>
      <c r="H21" s="4">
        <v>1</v>
      </c>
      <c r="I21" s="4">
        <v>8</v>
      </c>
      <c r="J21" s="4">
        <f>I21/31*100</f>
        <v>25.806451612903224</v>
      </c>
      <c r="K21" s="4"/>
    </row>
    <row r="22" spans="1:11">
      <c r="A22" s="118">
        <v>8</v>
      </c>
      <c r="B22" s="126" t="s">
        <v>28</v>
      </c>
      <c r="C22" s="127">
        <v>12</v>
      </c>
      <c r="D22" s="3" t="s">
        <v>29</v>
      </c>
      <c r="E22" s="4">
        <v>31</v>
      </c>
      <c r="F22" s="4">
        <v>0</v>
      </c>
      <c r="G22" s="4">
        <v>0</v>
      </c>
      <c r="H22" s="4">
        <v>3</v>
      </c>
      <c r="I22" s="4">
        <v>28</v>
      </c>
      <c r="J22" s="4">
        <f>I22/30*100</f>
        <v>93.333333333333329</v>
      </c>
      <c r="K22" s="4"/>
    </row>
    <row r="23" spans="1:11">
      <c r="A23" s="119"/>
      <c r="B23" s="126"/>
      <c r="C23" s="127"/>
      <c r="D23" s="3" t="s">
        <v>30</v>
      </c>
      <c r="E23" s="4">
        <v>31</v>
      </c>
      <c r="F23" s="4">
        <v>0</v>
      </c>
      <c r="G23" s="4">
        <v>0</v>
      </c>
      <c r="H23" s="4">
        <v>5</v>
      </c>
      <c r="I23" s="4">
        <v>26</v>
      </c>
      <c r="J23" s="4">
        <f>I23/31*100</f>
        <v>83.870967741935488</v>
      </c>
      <c r="K23" s="4"/>
    </row>
    <row r="24" spans="1:11">
      <c r="A24" s="119"/>
      <c r="B24" s="126"/>
      <c r="C24" s="127"/>
      <c r="D24" s="3" t="s">
        <v>152</v>
      </c>
      <c r="E24" s="4">
        <v>31</v>
      </c>
      <c r="F24" s="4">
        <v>0</v>
      </c>
      <c r="G24" s="4">
        <v>0</v>
      </c>
      <c r="H24" s="4">
        <v>3</v>
      </c>
      <c r="I24" s="4">
        <v>28</v>
      </c>
      <c r="J24" s="4">
        <f t="shared" ref="J24:J33" si="1">I24/30*100</f>
        <v>93.333333333333329</v>
      </c>
      <c r="K24" s="4"/>
    </row>
    <row r="25" spans="1:11">
      <c r="A25" s="119"/>
      <c r="B25" s="126"/>
      <c r="C25" s="127"/>
      <c r="D25" s="3" t="s">
        <v>31</v>
      </c>
      <c r="E25" s="4">
        <v>31</v>
      </c>
      <c r="F25" s="4">
        <v>0</v>
      </c>
      <c r="G25" s="4">
        <v>0</v>
      </c>
      <c r="H25" s="4">
        <v>5</v>
      </c>
      <c r="I25" s="4">
        <v>26</v>
      </c>
      <c r="J25" s="4">
        <f t="shared" si="1"/>
        <v>86.666666666666671</v>
      </c>
      <c r="K25" s="4"/>
    </row>
    <row r="26" spans="1:11">
      <c r="A26" s="119"/>
      <c r="B26" s="126"/>
      <c r="C26" s="127"/>
      <c r="D26" s="3" t="s">
        <v>32</v>
      </c>
      <c r="E26" s="4">
        <v>31</v>
      </c>
      <c r="F26" s="4">
        <v>0</v>
      </c>
      <c r="G26" s="4">
        <v>0</v>
      </c>
      <c r="H26" s="4">
        <v>5</v>
      </c>
      <c r="I26" s="4">
        <v>26</v>
      </c>
      <c r="J26" s="4">
        <f t="shared" si="1"/>
        <v>86.666666666666671</v>
      </c>
      <c r="K26" s="4"/>
    </row>
    <row r="27" spans="1:11">
      <c r="A27" s="119"/>
      <c r="B27" s="126"/>
      <c r="C27" s="127"/>
      <c r="D27" s="3" t="s">
        <v>33</v>
      </c>
      <c r="E27" s="4">
        <v>31</v>
      </c>
      <c r="F27" s="4">
        <v>0</v>
      </c>
      <c r="G27" s="4">
        <v>0</v>
      </c>
      <c r="H27" s="4">
        <v>5</v>
      </c>
      <c r="I27" s="4">
        <v>26</v>
      </c>
      <c r="J27" s="4">
        <f t="shared" si="1"/>
        <v>86.666666666666671</v>
      </c>
      <c r="K27" s="4"/>
    </row>
    <row r="28" spans="1:11">
      <c r="A28" s="119"/>
      <c r="B28" s="126"/>
      <c r="C28" s="127"/>
      <c r="D28" s="3" t="s">
        <v>153</v>
      </c>
      <c r="E28" s="4">
        <v>31</v>
      </c>
      <c r="F28" s="4">
        <v>0</v>
      </c>
      <c r="G28" s="4">
        <v>0</v>
      </c>
      <c r="H28" s="4">
        <v>4</v>
      </c>
      <c r="I28" s="4">
        <v>27</v>
      </c>
      <c r="J28" s="4">
        <f t="shared" si="1"/>
        <v>90</v>
      </c>
      <c r="K28" s="4"/>
    </row>
    <row r="29" spans="1:11">
      <c r="A29" s="119"/>
      <c r="B29" s="126"/>
      <c r="C29" s="127"/>
      <c r="D29" s="3" t="s">
        <v>34</v>
      </c>
      <c r="E29" s="4">
        <v>31</v>
      </c>
      <c r="F29" s="4">
        <v>0</v>
      </c>
      <c r="G29" s="4">
        <v>0</v>
      </c>
      <c r="H29" s="4">
        <v>3</v>
      </c>
      <c r="I29" s="4">
        <v>28</v>
      </c>
      <c r="J29" s="4">
        <f t="shared" si="1"/>
        <v>93.333333333333329</v>
      </c>
      <c r="K29" s="4"/>
    </row>
    <row r="30" spans="1:11">
      <c r="A30" s="119"/>
      <c r="B30" s="126"/>
      <c r="C30" s="127"/>
      <c r="D30" s="3" t="s">
        <v>35</v>
      </c>
      <c r="E30" s="4">
        <v>31</v>
      </c>
      <c r="F30" s="4">
        <v>0</v>
      </c>
      <c r="G30" s="4">
        <v>0</v>
      </c>
      <c r="H30" s="4">
        <v>4</v>
      </c>
      <c r="I30" s="4">
        <v>27</v>
      </c>
      <c r="J30" s="4">
        <f t="shared" si="1"/>
        <v>90</v>
      </c>
      <c r="K30" s="4"/>
    </row>
    <row r="31" spans="1:11">
      <c r="A31" s="119"/>
      <c r="B31" s="126"/>
      <c r="C31" s="127"/>
      <c r="D31" s="3" t="s">
        <v>146</v>
      </c>
      <c r="E31" s="4">
        <v>31</v>
      </c>
      <c r="F31" s="4">
        <v>0</v>
      </c>
      <c r="G31" s="4">
        <v>0</v>
      </c>
      <c r="H31" s="4">
        <v>5</v>
      </c>
      <c r="I31" s="4">
        <v>26</v>
      </c>
      <c r="J31" s="4">
        <f t="shared" si="1"/>
        <v>86.666666666666671</v>
      </c>
      <c r="K31" s="4"/>
    </row>
    <row r="32" spans="1:11">
      <c r="A32" s="119"/>
      <c r="B32" s="126"/>
      <c r="C32" s="127"/>
      <c r="D32" s="3" t="s">
        <v>36</v>
      </c>
      <c r="E32" s="4">
        <v>31</v>
      </c>
      <c r="F32" s="4">
        <v>0</v>
      </c>
      <c r="G32" s="4">
        <v>3</v>
      </c>
      <c r="H32" s="4">
        <v>4</v>
      </c>
      <c r="I32" s="4">
        <v>24</v>
      </c>
      <c r="J32" s="4">
        <f t="shared" si="1"/>
        <v>80</v>
      </c>
      <c r="K32" s="4"/>
    </row>
    <row r="33" spans="1:11">
      <c r="A33" s="120"/>
      <c r="B33" s="126"/>
      <c r="C33" s="127"/>
      <c r="D33" s="3" t="s">
        <v>37</v>
      </c>
      <c r="E33" s="4">
        <v>31</v>
      </c>
      <c r="F33" s="4">
        <v>0</v>
      </c>
      <c r="G33" s="4">
        <v>1</v>
      </c>
      <c r="H33" s="4">
        <v>3</v>
      </c>
      <c r="I33" s="4">
        <v>27</v>
      </c>
      <c r="J33" s="4">
        <f t="shared" si="1"/>
        <v>90</v>
      </c>
      <c r="K33" s="4"/>
    </row>
    <row r="34" spans="1:11" ht="30">
      <c r="A34" s="118">
        <v>9</v>
      </c>
      <c r="B34" s="118" t="s">
        <v>38</v>
      </c>
      <c r="C34" s="118">
        <v>6</v>
      </c>
      <c r="D34" s="12" t="s">
        <v>39</v>
      </c>
      <c r="E34" s="4">
        <v>31</v>
      </c>
      <c r="F34" s="4">
        <v>0</v>
      </c>
      <c r="G34" s="4">
        <v>0</v>
      </c>
      <c r="H34" s="4">
        <v>3</v>
      </c>
      <c r="I34" s="4">
        <v>28</v>
      </c>
      <c r="J34" s="4">
        <f t="shared" ref="J34:J60" si="2">I34/31*100</f>
        <v>90.322580645161281</v>
      </c>
      <c r="K34" s="4"/>
    </row>
    <row r="35" spans="1:11" ht="30">
      <c r="A35" s="119"/>
      <c r="B35" s="119"/>
      <c r="C35" s="119"/>
      <c r="D35" s="12" t="s">
        <v>40</v>
      </c>
      <c r="E35" s="4">
        <v>31</v>
      </c>
      <c r="F35" s="4">
        <v>0</v>
      </c>
      <c r="G35" s="4">
        <v>0</v>
      </c>
      <c r="H35" s="4">
        <v>5</v>
      </c>
      <c r="I35" s="4">
        <v>26</v>
      </c>
      <c r="J35" s="4">
        <f t="shared" si="2"/>
        <v>83.870967741935488</v>
      </c>
      <c r="K35" s="4"/>
    </row>
    <row r="36" spans="1:11" ht="45">
      <c r="A36" s="119"/>
      <c r="B36" s="119"/>
      <c r="C36" s="119"/>
      <c r="D36" s="12" t="s">
        <v>41</v>
      </c>
      <c r="E36" s="4">
        <v>31</v>
      </c>
      <c r="F36" s="4">
        <v>0</v>
      </c>
      <c r="G36" s="4">
        <v>2</v>
      </c>
      <c r="H36" s="4">
        <v>5</v>
      </c>
      <c r="I36" s="4">
        <v>24</v>
      </c>
      <c r="J36" s="4">
        <f t="shared" si="2"/>
        <v>77.41935483870968</v>
      </c>
      <c r="K36" s="4"/>
    </row>
    <row r="37" spans="1:11" ht="45">
      <c r="A37" s="119"/>
      <c r="B37" s="119"/>
      <c r="C37" s="119"/>
      <c r="D37" s="12" t="s">
        <v>42</v>
      </c>
      <c r="E37" s="4">
        <v>31</v>
      </c>
      <c r="F37" s="4">
        <v>0</v>
      </c>
      <c r="G37" s="4">
        <v>1</v>
      </c>
      <c r="H37" s="4">
        <v>4</v>
      </c>
      <c r="I37" s="4">
        <v>26</v>
      </c>
      <c r="J37" s="4">
        <f t="shared" si="2"/>
        <v>83.870967741935488</v>
      </c>
      <c r="K37" s="4"/>
    </row>
    <row r="38" spans="1:11" ht="45">
      <c r="A38" s="119"/>
      <c r="B38" s="119"/>
      <c r="C38" s="119"/>
      <c r="D38" s="12" t="s">
        <v>43</v>
      </c>
      <c r="E38" s="4">
        <v>31</v>
      </c>
      <c r="F38" s="4">
        <v>0</v>
      </c>
      <c r="G38" s="4">
        <v>2</v>
      </c>
      <c r="H38" s="4">
        <v>5</v>
      </c>
      <c r="I38" s="4">
        <v>24</v>
      </c>
      <c r="J38" s="4">
        <f t="shared" si="2"/>
        <v>77.41935483870968</v>
      </c>
      <c r="K38" s="4"/>
    </row>
    <row r="39" spans="1:11" ht="30">
      <c r="A39" s="120"/>
      <c r="B39" s="120"/>
      <c r="C39" s="120"/>
      <c r="D39" s="12" t="s">
        <v>44</v>
      </c>
      <c r="E39" s="4">
        <v>31</v>
      </c>
      <c r="F39" s="4">
        <v>0</v>
      </c>
      <c r="G39" s="4">
        <v>0</v>
      </c>
      <c r="H39" s="4">
        <v>4</v>
      </c>
      <c r="I39" s="4">
        <v>27</v>
      </c>
      <c r="J39" s="4">
        <f t="shared" si="2"/>
        <v>87.096774193548384</v>
      </c>
      <c r="K39" s="4"/>
    </row>
    <row r="40" spans="1:11" ht="45">
      <c r="A40" s="118">
        <v>10</v>
      </c>
      <c r="B40" s="118" t="s">
        <v>45</v>
      </c>
      <c r="C40" s="118">
        <v>2</v>
      </c>
      <c r="D40" s="13" t="s">
        <v>46</v>
      </c>
      <c r="E40" s="4">
        <v>31</v>
      </c>
      <c r="F40" s="4">
        <v>0</v>
      </c>
      <c r="G40" s="4">
        <v>0</v>
      </c>
      <c r="H40" s="4">
        <v>5</v>
      </c>
      <c r="I40" s="4">
        <v>26</v>
      </c>
      <c r="J40" s="4">
        <f t="shared" si="2"/>
        <v>83.870967741935488</v>
      </c>
      <c r="K40" s="4"/>
    </row>
    <row r="41" spans="1:11" ht="30">
      <c r="A41" s="120"/>
      <c r="B41" s="120"/>
      <c r="C41" s="120"/>
      <c r="D41" s="13" t="s">
        <v>47</v>
      </c>
      <c r="E41" s="4">
        <v>31</v>
      </c>
      <c r="F41" s="4">
        <v>0</v>
      </c>
      <c r="G41" s="4">
        <v>3</v>
      </c>
      <c r="H41" s="4">
        <v>3</v>
      </c>
      <c r="I41" s="4">
        <v>25</v>
      </c>
      <c r="J41" s="4">
        <f t="shared" si="2"/>
        <v>80.645161290322577</v>
      </c>
      <c r="K41" s="4"/>
    </row>
    <row r="42" spans="1:11" ht="45">
      <c r="A42" s="118">
        <v>11</v>
      </c>
      <c r="B42" s="118" t="s">
        <v>48</v>
      </c>
      <c r="C42" s="118">
        <v>2</v>
      </c>
      <c r="D42" s="13" t="s">
        <v>49</v>
      </c>
      <c r="E42" s="4">
        <v>31</v>
      </c>
      <c r="F42" s="4">
        <v>0</v>
      </c>
      <c r="G42" s="4">
        <v>1</v>
      </c>
      <c r="H42" s="4">
        <v>4</v>
      </c>
      <c r="I42" s="4">
        <v>26</v>
      </c>
      <c r="J42" s="4">
        <f t="shared" si="2"/>
        <v>83.870967741935488</v>
      </c>
      <c r="K42" s="4"/>
    </row>
    <row r="43" spans="1:11" ht="30">
      <c r="A43" s="120"/>
      <c r="B43" s="120"/>
      <c r="C43" s="120"/>
      <c r="D43" s="13" t="s">
        <v>50</v>
      </c>
      <c r="E43" s="4">
        <v>31</v>
      </c>
      <c r="F43" s="4">
        <v>0</v>
      </c>
      <c r="G43" s="4">
        <v>0</v>
      </c>
      <c r="H43" s="4">
        <v>4</v>
      </c>
      <c r="I43" s="4">
        <v>27</v>
      </c>
      <c r="J43" s="4">
        <f t="shared" si="2"/>
        <v>87.096774193548384</v>
      </c>
      <c r="K43" s="4"/>
    </row>
    <row r="44" spans="1:11" ht="45">
      <c r="A44" s="2">
        <v>12</v>
      </c>
      <c r="B44" s="13" t="s">
        <v>51</v>
      </c>
      <c r="C44" s="14">
        <v>1</v>
      </c>
      <c r="D44" s="12" t="s">
        <v>52</v>
      </c>
      <c r="E44" s="4">
        <v>31</v>
      </c>
      <c r="F44" s="4">
        <v>0</v>
      </c>
      <c r="G44" s="4">
        <v>1</v>
      </c>
      <c r="H44" s="4">
        <v>4</v>
      </c>
      <c r="I44" s="4">
        <v>26</v>
      </c>
      <c r="J44" s="4">
        <f t="shared" si="2"/>
        <v>83.870967741935488</v>
      </c>
      <c r="K44" s="4"/>
    </row>
    <row r="45" spans="1:11" ht="45">
      <c r="A45" s="118">
        <v>13</v>
      </c>
      <c r="B45" s="124" t="s">
        <v>53</v>
      </c>
      <c r="C45" s="118">
        <v>2</v>
      </c>
      <c r="D45" s="12" t="s">
        <v>54</v>
      </c>
      <c r="E45" s="4">
        <v>31</v>
      </c>
      <c r="F45" s="4">
        <v>0</v>
      </c>
      <c r="G45" s="4">
        <v>2</v>
      </c>
      <c r="H45" s="4">
        <v>5</v>
      </c>
      <c r="I45" s="4">
        <v>24</v>
      </c>
      <c r="J45" s="4">
        <f t="shared" si="2"/>
        <v>77.41935483870968</v>
      </c>
      <c r="K45" s="4"/>
    </row>
    <row r="46" spans="1:11" ht="45">
      <c r="A46" s="120"/>
      <c r="B46" s="125"/>
      <c r="C46" s="120"/>
      <c r="D46" s="12" t="s">
        <v>55</v>
      </c>
      <c r="E46" s="4">
        <v>31</v>
      </c>
      <c r="F46" s="4">
        <v>0</v>
      </c>
      <c r="G46" s="4">
        <v>4</v>
      </c>
      <c r="H46" s="4">
        <v>5</v>
      </c>
      <c r="I46" s="4">
        <v>22</v>
      </c>
      <c r="J46" s="4">
        <f t="shared" si="2"/>
        <v>70.967741935483872</v>
      </c>
      <c r="K46" s="4"/>
    </row>
    <row r="47" spans="1:11" ht="60">
      <c r="A47" s="2">
        <v>14</v>
      </c>
      <c r="B47" s="13" t="s">
        <v>56</v>
      </c>
      <c r="C47" s="2">
        <v>1</v>
      </c>
      <c r="D47" s="12" t="s">
        <v>57</v>
      </c>
      <c r="E47" s="4">
        <v>31</v>
      </c>
      <c r="F47" s="4">
        <v>0</v>
      </c>
      <c r="G47" s="4">
        <v>0</v>
      </c>
      <c r="H47" s="4">
        <v>4</v>
      </c>
      <c r="I47" s="4">
        <v>27</v>
      </c>
      <c r="J47" s="4">
        <f t="shared" si="2"/>
        <v>87.096774193548384</v>
      </c>
      <c r="K47" s="4"/>
    </row>
    <row r="48" spans="1:11" ht="75">
      <c r="A48" s="2">
        <v>15</v>
      </c>
      <c r="B48" s="13" t="s">
        <v>58</v>
      </c>
      <c r="C48" s="2">
        <v>2</v>
      </c>
      <c r="D48" s="12" t="s">
        <v>59</v>
      </c>
      <c r="E48" s="4">
        <v>31</v>
      </c>
      <c r="F48" s="4">
        <v>0</v>
      </c>
      <c r="G48" s="4">
        <v>5</v>
      </c>
      <c r="H48" s="4">
        <v>5</v>
      </c>
      <c r="I48" s="4">
        <v>21</v>
      </c>
      <c r="J48" s="4">
        <f t="shared" si="2"/>
        <v>67.741935483870961</v>
      </c>
      <c r="K48" s="4"/>
    </row>
    <row r="49" spans="1:11" ht="45">
      <c r="A49" s="2"/>
      <c r="B49" s="13"/>
      <c r="C49" s="2"/>
      <c r="D49" s="12" t="s">
        <v>60</v>
      </c>
      <c r="E49" s="4">
        <v>31</v>
      </c>
      <c r="F49" s="4">
        <v>0</v>
      </c>
      <c r="G49" s="4">
        <v>0</v>
      </c>
      <c r="H49" s="4">
        <v>4</v>
      </c>
      <c r="I49" s="4">
        <v>27</v>
      </c>
      <c r="J49" s="4">
        <f t="shared" si="2"/>
        <v>87.096774193548384</v>
      </c>
      <c r="K49" s="4"/>
    </row>
    <row r="50" spans="1:11" ht="30">
      <c r="A50" s="2">
        <v>16</v>
      </c>
      <c r="B50" s="11" t="s">
        <v>61</v>
      </c>
      <c r="C50" s="14">
        <v>1</v>
      </c>
      <c r="D50" s="15" t="s">
        <v>62</v>
      </c>
      <c r="E50" s="4">
        <v>31</v>
      </c>
      <c r="F50" s="4">
        <v>0</v>
      </c>
      <c r="G50" s="4">
        <v>0</v>
      </c>
      <c r="H50" s="4">
        <v>0</v>
      </c>
      <c r="I50" s="4">
        <v>3</v>
      </c>
      <c r="J50" s="4">
        <f t="shared" si="2"/>
        <v>9.67741935483871</v>
      </c>
      <c r="K50" s="4"/>
    </row>
    <row r="51" spans="1:11">
      <c r="A51" s="2">
        <v>17</v>
      </c>
      <c r="B51" s="2" t="s">
        <v>63</v>
      </c>
      <c r="C51" s="14">
        <v>1</v>
      </c>
      <c r="D51" s="16" t="s">
        <v>64</v>
      </c>
      <c r="E51" s="4">
        <v>31</v>
      </c>
      <c r="F51" s="4">
        <v>0</v>
      </c>
      <c r="G51" s="4">
        <v>0</v>
      </c>
      <c r="H51" s="4">
        <v>0</v>
      </c>
      <c r="I51" s="4">
        <v>3</v>
      </c>
      <c r="J51" s="4">
        <f t="shared" si="2"/>
        <v>9.67741935483871</v>
      </c>
      <c r="K51" s="4"/>
    </row>
    <row r="52" spans="1:11">
      <c r="A52" s="2">
        <v>18</v>
      </c>
      <c r="B52" s="2" t="s">
        <v>65</v>
      </c>
      <c r="C52" s="14">
        <v>1</v>
      </c>
      <c r="D52" s="16" t="s">
        <v>66</v>
      </c>
      <c r="E52" s="4">
        <v>31</v>
      </c>
      <c r="F52" s="4">
        <v>0</v>
      </c>
      <c r="G52" s="4">
        <v>0</v>
      </c>
      <c r="H52" s="4">
        <v>0</v>
      </c>
      <c r="I52" s="4">
        <v>3</v>
      </c>
      <c r="J52" s="4">
        <f t="shared" si="2"/>
        <v>9.67741935483871</v>
      </c>
      <c r="K52" s="4"/>
    </row>
    <row r="53" spans="1:11">
      <c r="A53" s="2">
        <v>19</v>
      </c>
      <c r="B53" s="2" t="s">
        <v>67</v>
      </c>
      <c r="C53" s="14">
        <v>1</v>
      </c>
      <c r="D53" s="16" t="s">
        <v>68</v>
      </c>
      <c r="E53" s="4">
        <v>31</v>
      </c>
      <c r="F53" s="4">
        <v>0</v>
      </c>
      <c r="G53" s="4">
        <v>0</v>
      </c>
      <c r="H53" s="4">
        <v>0</v>
      </c>
      <c r="I53" s="4">
        <v>3</v>
      </c>
      <c r="J53" s="4">
        <f t="shared" si="2"/>
        <v>9.67741935483871</v>
      </c>
      <c r="K53" s="4"/>
    </row>
    <row r="54" spans="1:11">
      <c r="A54" s="2">
        <v>20</v>
      </c>
      <c r="B54" s="2" t="s">
        <v>69</v>
      </c>
      <c r="C54" s="14">
        <v>1</v>
      </c>
      <c r="D54" s="16" t="s">
        <v>70</v>
      </c>
      <c r="E54" s="4">
        <v>31</v>
      </c>
      <c r="F54" s="4">
        <v>0</v>
      </c>
      <c r="G54" s="4">
        <v>0</v>
      </c>
      <c r="H54" s="4">
        <v>0</v>
      </c>
      <c r="I54" s="4">
        <v>3</v>
      </c>
      <c r="J54" s="4">
        <f t="shared" si="2"/>
        <v>9.67741935483871</v>
      </c>
      <c r="K54" s="4"/>
    </row>
    <row r="55" spans="1:11">
      <c r="A55" s="2">
        <v>21</v>
      </c>
      <c r="B55" s="2" t="s">
        <v>71</v>
      </c>
      <c r="C55" s="14">
        <v>1</v>
      </c>
      <c r="D55" s="16" t="s">
        <v>72</v>
      </c>
      <c r="E55" s="4">
        <v>31</v>
      </c>
      <c r="F55" s="4">
        <v>0</v>
      </c>
      <c r="G55" s="4">
        <v>0</v>
      </c>
      <c r="H55" s="4">
        <v>0</v>
      </c>
      <c r="I55" s="4">
        <v>3</v>
      </c>
      <c r="J55" s="4">
        <f t="shared" si="2"/>
        <v>9.67741935483871</v>
      </c>
      <c r="K55" s="4"/>
    </row>
    <row r="56" spans="1:11">
      <c r="A56" s="2">
        <v>22</v>
      </c>
      <c r="B56" s="2" t="s">
        <v>73</v>
      </c>
      <c r="C56" s="14">
        <v>1</v>
      </c>
      <c r="D56" s="16" t="s">
        <v>74</v>
      </c>
      <c r="E56" s="4">
        <v>31</v>
      </c>
      <c r="F56" s="4">
        <v>0</v>
      </c>
      <c r="G56" s="4">
        <v>0</v>
      </c>
      <c r="H56" s="4">
        <v>0</v>
      </c>
      <c r="I56" s="4">
        <v>3</v>
      </c>
      <c r="J56" s="4">
        <f t="shared" si="2"/>
        <v>9.67741935483871</v>
      </c>
      <c r="K56" s="4"/>
    </row>
    <row r="57" spans="1:11">
      <c r="A57" s="2">
        <v>23</v>
      </c>
      <c r="B57" s="2" t="s">
        <v>75</v>
      </c>
      <c r="C57" s="14">
        <v>1</v>
      </c>
      <c r="D57" s="16" t="s">
        <v>76</v>
      </c>
      <c r="E57" s="4">
        <v>31</v>
      </c>
      <c r="F57" s="4">
        <v>0</v>
      </c>
      <c r="G57" s="4">
        <v>0</v>
      </c>
      <c r="H57" s="4">
        <v>0</v>
      </c>
      <c r="I57" s="4">
        <v>3</v>
      </c>
      <c r="J57" s="4">
        <f t="shared" si="2"/>
        <v>9.67741935483871</v>
      </c>
      <c r="K57" s="4"/>
    </row>
    <row r="58" spans="1:11">
      <c r="A58" s="2">
        <v>24</v>
      </c>
      <c r="B58" s="2" t="s">
        <v>77</v>
      </c>
      <c r="C58" s="14">
        <v>1</v>
      </c>
      <c r="D58" s="16" t="s">
        <v>78</v>
      </c>
      <c r="E58" s="4">
        <v>31</v>
      </c>
      <c r="F58" s="4">
        <v>0</v>
      </c>
      <c r="G58" s="4">
        <v>0</v>
      </c>
      <c r="H58" s="4">
        <v>0</v>
      </c>
      <c r="I58" s="4">
        <v>3</v>
      </c>
      <c r="J58" s="4">
        <f t="shared" si="2"/>
        <v>9.67741935483871</v>
      </c>
      <c r="K58" s="4"/>
    </row>
    <row r="59" spans="1:11">
      <c r="A59" s="2"/>
      <c r="B59" s="2" t="s">
        <v>79</v>
      </c>
      <c r="C59" s="14">
        <v>1</v>
      </c>
      <c r="D59" s="16" t="s">
        <v>80</v>
      </c>
      <c r="E59" s="4">
        <v>31</v>
      </c>
      <c r="F59" s="4">
        <v>0</v>
      </c>
      <c r="G59" s="4">
        <v>6</v>
      </c>
      <c r="H59" s="4">
        <v>4</v>
      </c>
      <c r="I59" s="4">
        <v>21</v>
      </c>
      <c r="J59" s="4">
        <f t="shared" si="2"/>
        <v>67.741935483870961</v>
      </c>
      <c r="K59" s="4"/>
    </row>
    <row r="60" spans="1:11">
      <c r="A60" s="2">
        <v>25</v>
      </c>
      <c r="B60" s="2" t="s">
        <v>81</v>
      </c>
      <c r="C60" s="2">
        <v>1</v>
      </c>
      <c r="D60" s="9" t="s">
        <v>154</v>
      </c>
      <c r="E60" s="4">
        <v>31</v>
      </c>
      <c r="F60" s="4">
        <v>0</v>
      </c>
      <c r="G60" s="4">
        <v>0</v>
      </c>
      <c r="H60" s="4">
        <v>5</v>
      </c>
      <c r="I60" s="4">
        <v>26</v>
      </c>
      <c r="J60" s="4">
        <f t="shared" si="2"/>
        <v>83.870967741935488</v>
      </c>
      <c r="K60" s="4"/>
    </row>
    <row r="61" spans="1:11">
      <c r="A61" s="2">
        <v>26</v>
      </c>
      <c r="B61" s="2" t="s">
        <v>82</v>
      </c>
      <c r="C61" s="2">
        <v>2</v>
      </c>
      <c r="D61" s="9" t="s">
        <v>83</v>
      </c>
      <c r="E61" s="4"/>
      <c r="F61" s="4"/>
      <c r="G61" s="4"/>
      <c r="H61" s="4"/>
      <c r="I61" s="4"/>
      <c r="J61" s="4"/>
      <c r="K61" s="4"/>
    </row>
    <row r="62" spans="1:11">
      <c r="A62" s="2">
        <v>27</v>
      </c>
      <c r="B62" s="2" t="s">
        <v>84</v>
      </c>
      <c r="C62" s="2">
        <v>1</v>
      </c>
      <c r="D62" s="9" t="s">
        <v>85</v>
      </c>
      <c r="E62" s="4">
        <v>31</v>
      </c>
      <c r="F62" s="4">
        <v>0</v>
      </c>
      <c r="G62" s="4">
        <v>1</v>
      </c>
      <c r="H62" s="4">
        <v>5</v>
      </c>
      <c r="I62" s="4">
        <v>25</v>
      </c>
      <c r="J62" s="4">
        <f t="shared" ref="J62:J74" si="3">I62/31*100</f>
        <v>80.645161290322577</v>
      </c>
      <c r="K62" s="4"/>
    </row>
    <row r="63" spans="1:11" ht="45">
      <c r="A63" s="2">
        <v>28</v>
      </c>
      <c r="B63" s="11" t="s">
        <v>86</v>
      </c>
      <c r="C63" s="2">
        <v>1</v>
      </c>
      <c r="D63" s="10" t="s">
        <v>87</v>
      </c>
      <c r="E63" s="4">
        <v>31</v>
      </c>
      <c r="F63" s="4">
        <v>0</v>
      </c>
      <c r="G63" s="4">
        <v>1</v>
      </c>
      <c r="H63" s="4">
        <v>6</v>
      </c>
      <c r="I63" s="4">
        <v>24</v>
      </c>
      <c r="J63" s="4">
        <f t="shared" si="3"/>
        <v>77.41935483870968</v>
      </c>
      <c r="K63" s="4"/>
    </row>
    <row r="64" spans="1:11" ht="30">
      <c r="A64" s="118">
        <v>29</v>
      </c>
      <c r="B64" s="121" t="s">
        <v>88</v>
      </c>
      <c r="C64" s="118">
        <v>11</v>
      </c>
      <c r="D64" s="12" t="s">
        <v>89</v>
      </c>
      <c r="E64" s="4">
        <v>31</v>
      </c>
      <c r="F64" s="4">
        <v>0</v>
      </c>
      <c r="G64" s="4">
        <v>0</v>
      </c>
      <c r="H64" s="4">
        <v>5</v>
      </c>
      <c r="I64" s="4">
        <v>26</v>
      </c>
      <c r="J64" s="4">
        <f t="shared" si="3"/>
        <v>83.870967741935488</v>
      </c>
      <c r="K64" s="4"/>
    </row>
    <row r="65" spans="1:11" ht="30">
      <c r="A65" s="119"/>
      <c r="B65" s="122"/>
      <c r="C65" s="119"/>
      <c r="D65" s="12" t="s">
        <v>90</v>
      </c>
      <c r="E65" s="4">
        <v>31</v>
      </c>
      <c r="F65" s="4">
        <v>0</v>
      </c>
      <c r="G65" s="4">
        <v>4</v>
      </c>
      <c r="H65" s="4">
        <v>5</v>
      </c>
      <c r="I65" s="4">
        <v>22</v>
      </c>
      <c r="J65" s="4">
        <f t="shared" si="3"/>
        <v>70.967741935483872</v>
      </c>
      <c r="K65" s="4"/>
    </row>
    <row r="66" spans="1:11">
      <c r="A66" s="119"/>
      <c r="B66" s="122"/>
      <c r="C66" s="119"/>
      <c r="D66" s="12" t="s">
        <v>155</v>
      </c>
      <c r="E66" s="4">
        <v>31</v>
      </c>
      <c r="F66" s="4">
        <v>0</v>
      </c>
      <c r="G66" s="4">
        <v>0</v>
      </c>
      <c r="H66" s="4">
        <v>4</v>
      </c>
      <c r="I66" s="4">
        <v>27</v>
      </c>
      <c r="J66" s="4">
        <f t="shared" si="3"/>
        <v>87.096774193548384</v>
      </c>
      <c r="K66" s="4"/>
    </row>
    <row r="67" spans="1:11" ht="30">
      <c r="A67" s="119"/>
      <c r="B67" s="122"/>
      <c r="C67" s="119"/>
      <c r="D67" s="12" t="s">
        <v>91</v>
      </c>
      <c r="E67" s="4">
        <v>31</v>
      </c>
      <c r="F67" s="4">
        <v>0</v>
      </c>
      <c r="G67" s="4">
        <v>0</v>
      </c>
      <c r="H67" s="4">
        <v>5</v>
      </c>
      <c r="I67" s="4">
        <v>26</v>
      </c>
      <c r="J67" s="4">
        <f t="shared" si="3"/>
        <v>83.870967741935488</v>
      </c>
      <c r="K67" s="4"/>
    </row>
    <row r="68" spans="1:11">
      <c r="A68" s="119"/>
      <c r="B68" s="122"/>
      <c r="C68" s="119"/>
      <c r="D68" s="12" t="s">
        <v>92</v>
      </c>
      <c r="E68" s="4">
        <v>31</v>
      </c>
      <c r="F68" s="4">
        <v>0</v>
      </c>
      <c r="G68" s="4">
        <v>3</v>
      </c>
      <c r="H68" s="4">
        <v>5</v>
      </c>
      <c r="I68" s="4">
        <v>23</v>
      </c>
      <c r="J68" s="4">
        <f t="shared" si="3"/>
        <v>74.193548387096769</v>
      </c>
      <c r="K68" s="4"/>
    </row>
    <row r="69" spans="1:11" ht="30">
      <c r="A69" s="119"/>
      <c r="B69" s="122"/>
      <c r="C69" s="119"/>
      <c r="D69" s="12" t="s">
        <v>93</v>
      </c>
      <c r="E69" s="4">
        <v>31</v>
      </c>
      <c r="F69" s="4">
        <v>0</v>
      </c>
      <c r="G69" s="4">
        <v>0</v>
      </c>
      <c r="H69" s="4">
        <v>4</v>
      </c>
      <c r="I69" s="4">
        <v>27</v>
      </c>
      <c r="J69" s="4">
        <f t="shared" si="3"/>
        <v>87.096774193548384</v>
      </c>
      <c r="K69" s="4"/>
    </row>
    <row r="70" spans="1:11" ht="30">
      <c r="A70" s="119"/>
      <c r="B70" s="122"/>
      <c r="C70" s="119"/>
      <c r="D70" s="12" t="s">
        <v>94</v>
      </c>
      <c r="E70" s="4">
        <v>31</v>
      </c>
      <c r="F70" s="4">
        <v>0</v>
      </c>
      <c r="G70" s="4">
        <v>2</v>
      </c>
      <c r="H70" s="4">
        <v>5</v>
      </c>
      <c r="I70" s="4">
        <v>24</v>
      </c>
      <c r="J70" s="4">
        <f t="shared" si="3"/>
        <v>77.41935483870968</v>
      </c>
      <c r="K70" s="4"/>
    </row>
    <row r="71" spans="1:11" ht="30">
      <c r="A71" s="119"/>
      <c r="B71" s="122"/>
      <c r="C71" s="119"/>
      <c r="D71" s="12" t="s">
        <v>95</v>
      </c>
      <c r="E71" s="4">
        <v>31</v>
      </c>
      <c r="F71" s="4">
        <v>0</v>
      </c>
      <c r="G71" s="4">
        <v>1</v>
      </c>
      <c r="H71" s="4">
        <v>5</v>
      </c>
      <c r="I71" s="4">
        <v>25</v>
      </c>
      <c r="J71" s="4">
        <f t="shared" si="3"/>
        <v>80.645161290322577</v>
      </c>
      <c r="K71" s="4"/>
    </row>
    <row r="72" spans="1:11">
      <c r="A72" s="119"/>
      <c r="B72" s="122"/>
      <c r="C72" s="119"/>
      <c r="D72" s="12" t="s">
        <v>96</v>
      </c>
      <c r="E72" s="4">
        <v>31</v>
      </c>
      <c r="F72" s="4">
        <v>0</v>
      </c>
      <c r="G72" s="4">
        <v>2</v>
      </c>
      <c r="H72" s="4">
        <v>4</v>
      </c>
      <c r="I72" s="4">
        <v>25</v>
      </c>
      <c r="J72" s="4">
        <f t="shared" si="3"/>
        <v>80.645161290322577</v>
      </c>
      <c r="K72" s="4"/>
    </row>
    <row r="73" spans="1:11">
      <c r="A73" s="119"/>
      <c r="B73" s="122"/>
      <c r="C73" s="119"/>
      <c r="D73" s="12" t="s">
        <v>97</v>
      </c>
      <c r="E73" s="4">
        <v>31</v>
      </c>
      <c r="F73" s="4">
        <v>0</v>
      </c>
      <c r="G73" s="4">
        <v>1</v>
      </c>
      <c r="H73" s="4">
        <v>5</v>
      </c>
      <c r="I73" s="4">
        <v>25</v>
      </c>
      <c r="J73" s="4">
        <f t="shared" si="3"/>
        <v>80.645161290322577</v>
      </c>
      <c r="K73" s="4"/>
    </row>
    <row r="74" spans="1:11">
      <c r="A74" s="120"/>
      <c r="B74" s="123"/>
      <c r="C74" s="120"/>
      <c r="D74" s="12" t="s">
        <v>98</v>
      </c>
      <c r="E74" s="4">
        <v>31</v>
      </c>
      <c r="F74" s="4">
        <v>0</v>
      </c>
      <c r="G74" s="4">
        <v>5</v>
      </c>
      <c r="H74" s="4">
        <v>5</v>
      </c>
      <c r="I74" s="4">
        <v>21</v>
      </c>
      <c r="J74" s="4">
        <f t="shared" si="3"/>
        <v>67.741935483870961</v>
      </c>
      <c r="K74" s="4"/>
    </row>
    <row r="75" spans="1:11" ht="105">
      <c r="A75" s="2">
        <v>30</v>
      </c>
      <c r="B75" s="13" t="s">
        <v>99</v>
      </c>
      <c r="C75" s="2">
        <v>3</v>
      </c>
      <c r="D75" s="12" t="s">
        <v>100</v>
      </c>
      <c r="E75" s="4"/>
      <c r="F75" s="4"/>
      <c r="G75" s="4"/>
      <c r="H75" s="4"/>
      <c r="I75" s="4"/>
      <c r="J75" s="4"/>
      <c r="K75" s="4"/>
    </row>
    <row r="76" spans="1:11" ht="45">
      <c r="A76" s="2">
        <v>31</v>
      </c>
      <c r="B76" s="13" t="s">
        <v>101</v>
      </c>
      <c r="C76" s="2">
        <v>1</v>
      </c>
      <c r="D76" s="17" t="s">
        <v>102</v>
      </c>
      <c r="E76" s="4">
        <v>31</v>
      </c>
      <c r="F76" s="4">
        <v>0</v>
      </c>
      <c r="G76" s="4">
        <v>4</v>
      </c>
      <c r="H76" s="4">
        <v>4</v>
      </c>
      <c r="I76" s="4">
        <v>23</v>
      </c>
      <c r="J76" s="4">
        <f>I76/31*100</f>
        <v>74.193548387096769</v>
      </c>
      <c r="K76" s="4"/>
    </row>
    <row r="77" spans="1:11" ht="75">
      <c r="A77" s="2">
        <v>32</v>
      </c>
      <c r="B77" s="13" t="s">
        <v>103</v>
      </c>
      <c r="C77" s="2">
        <v>2</v>
      </c>
      <c r="D77" s="17" t="s">
        <v>104</v>
      </c>
      <c r="E77" s="4"/>
      <c r="F77" s="4"/>
      <c r="G77" s="4"/>
      <c r="H77" s="4"/>
      <c r="I77" s="4"/>
      <c r="J77" s="4"/>
      <c r="K77" s="4"/>
    </row>
    <row r="78" spans="1:11">
      <c r="A78" s="2">
        <v>33</v>
      </c>
      <c r="B78" s="11" t="s">
        <v>105</v>
      </c>
      <c r="C78" s="2">
        <v>1</v>
      </c>
      <c r="D78" s="10" t="s">
        <v>106</v>
      </c>
      <c r="E78" s="4">
        <v>31</v>
      </c>
      <c r="F78" s="4">
        <v>0</v>
      </c>
      <c r="G78" s="4">
        <v>0</v>
      </c>
      <c r="H78" s="4">
        <v>4</v>
      </c>
      <c r="I78" s="4">
        <v>27</v>
      </c>
      <c r="J78" s="4">
        <f>I78/31*100</f>
        <v>87.096774193548384</v>
      </c>
      <c r="K78" s="4"/>
    </row>
    <row r="79" spans="1:11" ht="45">
      <c r="A79" s="118">
        <v>34</v>
      </c>
      <c r="B79" s="124" t="s">
        <v>107</v>
      </c>
      <c r="C79" s="118">
        <v>2</v>
      </c>
      <c r="D79" s="12" t="s">
        <v>108</v>
      </c>
      <c r="E79" s="4">
        <v>31</v>
      </c>
      <c r="F79" s="4">
        <v>0</v>
      </c>
      <c r="G79" s="4">
        <v>0</v>
      </c>
      <c r="H79" s="4">
        <v>5</v>
      </c>
      <c r="I79" s="4">
        <v>26</v>
      </c>
      <c r="J79" s="4">
        <f>I79/31*100</f>
        <v>83.870967741935488</v>
      </c>
      <c r="K79" s="4"/>
    </row>
    <row r="80" spans="1:11" ht="45">
      <c r="A80" s="120"/>
      <c r="B80" s="125"/>
      <c r="C80" s="120"/>
      <c r="D80" s="12" t="s">
        <v>109</v>
      </c>
      <c r="E80" s="4">
        <v>31</v>
      </c>
      <c r="F80" s="4">
        <v>0</v>
      </c>
      <c r="G80" s="4">
        <v>1</v>
      </c>
      <c r="H80" s="4">
        <v>3</v>
      </c>
      <c r="I80" s="4">
        <v>27</v>
      </c>
      <c r="J80" s="4">
        <f>I80/31*100</f>
        <v>87.096774193548384</v>
      </c>
      <c r="K80" s="4"/>
    </row>
    <row r="81" spans="1:11">
      <c r="A81" s="2">
        <v>35</v>
      </c>
      <c r="B81" s="4" t="s">
        <v>110</v>
      </c>
      <c r="C81" s="2">
        <v>1</v>
      </c>
      <c r="D81" s="9" t="s">
        <v>111</v>
      </c>
      <c r="E81" s="4">
        <v>31</v>
      </c>
      <c r="F81" s="4">
        <v>0</v>
      </c>
      <c r="G81" s="4">
        <v>1</v>
      </c>
      <c r="H81" s="4">
        <v>4</v>
      </c>
      <c r="I81" s="4">
        <v>26</v>
      </c>
      <c r="J81" s="4">
        <f>I81/31*100</f>
        <v>83.870967741935488</v>
      </c>
      <c r="K81" s="4"/>
    </row>
    <row r="82" spans="1:11">
      <c r="A82" s="2">
        <v>36</v>
      </c>
      <c r="B82" s="4" t="s">
        <v>112</v>
      </c>
      <c r="C82" s="2">
        <v>1</v>
      </c>
      <c r="D82" s="3" t="s">
        <v>113</v>
      </c>
      <c r="E82" s="4">
        <v>31</v>
      </c>
      <c r="F82" s="4">
        <v>0</v>
      </c>
      <c r="G82" s="4">
        <v>1</v>
      </c>
      <c r="H82" s="4">
        <v>5</v>
      </c>
      <c r="I82" s="4">
        <v>25</v>
      </c>
      <c r="J82" s="4">
        <f>I82/31*100</f>
        <v>80.645161290322577</v>
      </c>
      <c r="K82" s="4"/>
    </row>
    <row r="83" spans="1:11">
      <c r="A83" s="2">
        <v>37</v>
      </c>
      <c r="B83" s="4" t="s">
        <v>114</v>
      </c>
      <c r="C83" s="2">
        <v>1</v>
      </c>
      <c r="D83" s="3" t="s">
        <v>115</v>
      </c>
      <c r="E83" s="4">
        <v>31</v>
      </c>
      <c r="F83" s="4"/>
      <c r="G83" s="4"/>
      <c r="H83" s="4"/>
      <c r="I83" s="4"/>
      <c r="J83" s="4"/>
      <c r="K83" s="4"/>
    </row>
    <row r="84" spans="1:11">
      <c r="A84" s="2">
        <v>38</v>
      </c>
      <c r="B84" s="4" t="s">
        <v>116</v>
      </c>
      <c r="C84" s="2">
        <v>1</v>
      </c>
      <c r="D84" s="13" t="s">
        <v>117</v>
      </c>
      <c r="E84" s="4">
        <v>31</v>
      </c>
      <c r="F84" s="4">
        <v>0</v>
      </c>
      <c r="G84" s="4">
        <v>0</v>
      </c>
      <c r="H84" s="4">
        <v>4</v>
      </c>
      <c r="I84" s="4">
        <v>27</v>
      </c>
      <c r="J84" s="4">
        <f t="shared" ref="J84:J101" si="4">I84/31*100</f>
        <v>87.096774193548384</v>
      </c>
      <c r="K84" s="4"/>
    </row>
    <row r="85" spans="1:11" ht="45">
      <c r="A85" s="2">
        <v>39</v>
      </c>
      <c r="B85" s="4" t="s">
        <v>118</v>
      </c>
      <c r="C85" s="2">
        <v>1</v>
      </c>
      <c r="D85" s="13" t="s">
        <v>119</v>
      </c>
      <c r="E85" s="4">
        <v>31</v>
      </c>
      <c r="F85" s="4">
        <v>0</v>
      </c>
      <c r="G85" s="4">
        <v>11</v>
      </c>
      <c r="H85" s="4">
        <v>5</v>
      </c>
      <c r="I85" s="4">
        <v>15</v>
      </c>
      <c r="J85" s="4">
        <f t="shared" si="4"/>
        <v>48.387096774193552</v>
      </c>
      <c r="K85" s="4"/>
    </row>
    <row r="86" spans="1:11" ht="60">
      <c r="A86" s="2">
        <v>40</v>
      </c>
      <c r="B86" s="11" t="s">
        <v>120</v>
      </c>
      <c r="C86" s="2">
        <v>1</v>
      </c>
      <c r="D86" s="3" t="s">
        <v>121</v>
      </c>
      <c r="E86" s="4">
        <v>31</v>
      </c>
      <c r="F86" s="4">
        <v>0</v>
      </c>
      <c r="G86" s="4">
        <v>0</v>
      </c>
      <c r="H86" s="4">
        <v>7</v>
      </c>
      <c r="I86" s="4">
        <v>24</v>
      </c>
      <c r="J86" s="4">
        <f t="shared" si="4"/>
        <v>77.41935483870968</v>
      </c>
      <c r="K86" s="4"/>
    </row>
    <row r="87" spans="1:11" ht="60">
      <c r="A87" s="2">
        <v>41</v>
      </c>
      <c r="B87" s="11" t="s">
        <v>122</v>
      </c>
      <c r="C87" s="2">
        <v>1</v>
      </c>
      <c r="D87" s="3" t="s">
        <v>123</v>
      </c>
      <c r="E87" s="4">
        <v>31</v>
      </c>
      <c r="F87" s="4"/>
      <c r="G87" s="4">
        <v>0</v>
      </c>
      <c r="H87" s="4">
        <v>7</v>
      </c>
      <c r="I87" s="4">
        <v>24</v>
      </c>
      <c r="J87" s="4">
        <f t="shared" si="4"/>
        <v>77.41935483870968</v>
      </c>
      <c r="K87" s="4"/>
    </row>
    <row r="88" spans="1:11" ht="30">
      <c r="A88" s="2">
        <v>42</v>
      </c>
      <c r="B88" s="13" t="s">
        <v>124</v>
      </c>
      <c r="C88" s="2">
        <v>1</v>
      </c>
      <c r="D88" s="12" t="s">
        <v>125</v>
      </c>
      <c r="E88" s="4">
        <v>31</v>
      </c>
      <c r="F88" s="4">
        <v>0</v>
      </c>
      <c r="G88" s="4">
        <v>0</v>
      </c>
      <c r="H88" s="4">
        <v>5</v>
      </c>
      <c r="I88" s="4">
        <v>26</v>
      </c>
      <c r="J88" s="4">
        <f t="shared" si="4"/>
        <v>83.870967741935488</v>
      </c>
      <c r="K88" s="4"/>
    </row>
    <row r="89" spans="1:11" ht="60">
      <c r="A89" s="118">
        <v>43</v>
      </c>
      <c r="B89" s="118" t="s">
        <v>126</v>
      </c>
      <c r="C89" s="118">
        <v>3</v>
      </c>
      <c r="D89" s="5" t="s">
        <v>127</v>
      </c>
      <c r="E89" s="4">
        <v>31</v>
      </c>
      <c r="F89" s="4">
        <v>0</v>
      </c>
      <c r="G89" s="4">
        <v>0</v>
      </c>
      <c r="H89" s="4">
        <v>5</v>
      </c>
      <c r="I89" s="4">
        <v>26</v>
      </c>
      <c r="J89" s="4">
        <f t="shared" si="4"/>
        <v>83.870967741935488</v>
      </c>
      <c r="K89" s="4"/>
    </row>
    <row r="90" spans="1:11" ht="30">
      <c r="A90" s="119"/>
      <c r="B90" s="119"/>
      <c r="C90" s="119"/>
      <c r="D90" s="5" t="s">
        <v>156</v>
      </c>
      <c r="E90" s="4">
        <v>31</v>
      </c>
      <c r="F90" s="4">
        <v>0</v>
      </c>
      <c r="G90" s="4">
        <v>4</v>
      </c>
      <c r="H90" s="4">
        <v>4</v>
      </c>
      <c r="I90" s="4">
        <v>23</v>
      </c>
      <c r="J90" s="4">
        <f t="shared" si="4"/>
        <v>74.193548387096769</v>
      </c>
      <c r="K90" s="4"/>
    </row>
    <row r="91" spans="1:11" ht="45">
      <c r="A91" s="120"/>
      <c r="B91" s="120"/>
      <c r="C91" s="120"/>
      <c r="D91" s="5" t="s">
        <v>128</v>
      </c>
      <c r="E91" s="4">
        <v>31</v>
      </c>
      <c r="F91" s="4">
        <v>0</v>
      </c>
      <c r="G91" s="4">
        <v>0</v>
      </c>
      <c r="H91" s="4">
        <v>5</v>
      </c>
      <c r="I91" s="4">
        <v>26</v>
      </c>
      <c r="J91" s="4">
        <f t="shared" si="4"/>
        <v>83.870967741935488</v>
      </c>
      <c r="K91" s="4"/>
    </row>
    <row r="92" spans="1:11" ht="30">
      <c r="A92" s="2">
        <v>44</v>
      </c>
      <c r="B92" s="13" t="s">
        <v>129</v>
      </c>
      <c r="C92" s="14">
        <v>1</v>
      </c>
      <c r="D92" s="12" t="s">
        <v>130</v>
      </c>
      <c r="E92" s="4">
        <v>31</v>
      </c>
      <c r="F92" s="4">
        <v>0</v>
      </c>
      <c r="G92" s="4">
        <v>0</v>
      </c>
      <c r="H92" s="4">
        <v>6</v>
      </c>
      <c r="I92" s="4">
        <v>25</v>
      </c>
      <c r="J92" s="4">
        <f t="shared" si="4"/>
        <v>80.645161290322577</v>
      </c>
      <c r="K92" s="4"/>
    </row>
    <row r="93" spans="1:11">
      <c r="A93" s="2">
        <v>45</v>
      </c>
      <c r="B93" s="4" t="s">
        <v>131</v>
      </c>
      <c r="C93" s="2">
        <v>1</v>
      </c>
      <c r="D93" s="3" t="s">
        <v>132</v>
      </c>
      <c r="E93" s="4">
        <v>31</v>
      </c>
      <c r="F93" s="4">
        <v>0</v>
      </c>
      <c r="G93" s="4">
        <v>15</v>
      </c>
      <c r="H93" s="4">
        <v>0</v>
      </c>
      <c r="I93" s="4">
        <v>16</v>
      </c>
      <c r="J93" s="4">
        <f t="shared" si="4"/>
        <v>51.612903225806448</v>
      </c>
      <c r="K93" s="4"/>
    </row>
    <row r="94" spans="1:11">
      <c r="A94" s="2">
        <v>46</v>
      </c>
      <c r="B94" s="4" t="s">
        <v>133</v>
      </c>
      <c r="C94" s="14">
        <v>1</v>
      </c>
      <c r="D94" s="12" t="s">
        <v>134</v>
      </c>
      <c r="E94" s="4">
        <v>31</v>
      </c>
      <c r="F94" s="4">
        <v>0</v>
      </c>
      <c r="G94" s="4">
        <v>1</v>
      </c>
      <c r="H94" s="4">
        <v>4</v>
      </c>
      <c r="I94" s="4">
        <v>26</v>
      </c>
      <c r="J94" s="4">
        <f t="shared" si="4"/>
        <v>83.870967741935488</v>
      </c>
      <c r="K94" s="4"/>
    </row>
    <row r="95" spans="1:11" ht="60">
      <c r="A95" s="118">
        <v>47</v>
      </c>
      <c r="B95" s="118" t="s">
        <v>135</v>
      </c>
      <c r="C95" s="118">
        <v>3</v>
      </c>
      <c r="D95" s="12" t="s">
        <v>136</v>
      </c>
      <c r="E95" s="4">
        <v>31</v>
      </c>
      <c r="F95" s="4">
        <v>0</v>
      </c>
      <c r="G95" s="4">
        <v>0</v>
      </c>
      <c r="H95" s="4">
        <v>4</v>
      </c>
      <c r="I95" s="4">
        <v>27</v>
      </c>
      <c r="J95" s="4">
        <f t="shared" si="4"/>
        <v>87.096774193548384</v>
      </c>
      <c r="K95" s="4"/>
    </row>
    <row r="96" spans="1:11">
      <c r="A96" s="119"/>
      <c r="B96" s="119"/>
      <c r="C96" s="119"/>
      <c r="D96" s="12" t="s">
        <v>137</v>
      </c>
      <c r="E96" s="4">
        <v>31</v>
      </c>
      <c r="F96" s="4">
        <v>0</v>
      </c>
      <c r="G96" s="4">
        <v>1</v>
      </c>
      <c r="H96" s="4">
        <v>5</v>
      </c>
      <c r="I96" s="4">
        <v>25</v>
      </c>
      <c r="J96" s="4">
        <f t="shared" si="4"/>
        <v>80.645161290322577</v>
      </c>
      <c r="K96" s="4"/>
    </row>
    <row r="97" spans="1:11" ht="45">
      <c r="A97" s="120"/>
      <c r="B97" s="120"/>
      <c r="C97" s="120"/>
      <c r="D97" s="12" t="s">
        <v>138</v>
      </c>
      <c r="E97" s="4">
        <v>31</v>
      </c>
      <c r="F97" s="4">
        <v>0</v>
      </c>
      <c r="G97" s="4">
        <v>1</v>
      </c>
      <c r="H97" s="4">
        <v>5</v>
      </c>
      <c r="I97" s="4">
        <v>25</v>
      </c>
      <c r="J97" s="4">
        <f t="shared" si="4"/>
        <v>80.645161290322577</v>
      </c>
      <c r="K97" s="4"/>
    </row>
    <row r="98" spans="1:11">
      <c r="A98" s="118">
        <v>48</v>
      </c>
      <c r="B98" s="118" t="s">
        <v>139</v>
      </c>
      <c r="C98" s="118">
        <v>4</v>
      </c>
      <c r="D98" s="12" t="s">
        <v>140</v>
      </c>
      <c r="E98" s="4">
        <v>31</v>
      </c>
      <c r="F98" s="4">
        <v>0</v>
      </c>
      <c r="G98" s="4">
        <v>2</v>
      </c>
      <c r="H98" s="4">
        <v>5</v>
      </c>
      <c r="I98" s="4">
        <v>24</v>
      </c>
      <c r="J98" s="4">
        <f t="shared" si="4"/>
        <v>77.41935483870968</v>
      </c>
      <c r="K98" s="4"/>
    </row>
    <row r="99" spans="1:11" ht="30">
      <c r="A99" s="119"/>
      <c r="B99" s="119"/>
      <c r="C99" s="119"/>
      <c r="D99" s="12" t="s">
        <v>141</v>
      </c>
      <c r="E99" s="4">
        <v>31</v>
      </c>
      <c r="F99" s="4">
        <v>0</v>
      </c>
      <c r="G99" s="4">
        <v>8</v>
      </c>
      <c r="H99" s="4">
        <v>3</v>
      </c>
      <c r="I99" s="4">
        <v>20</v>
      </c>
      <c r="J99" s="4">
        <f t="shared" si="4"/>
        <v>64.516129032258064</v>
      </c>
      <c r="K99" s="4"/>
    </row>
    <row r="100" spans="1:11">
      <c r="A100" s="119"/>
      <c r="B100" s="119"/>
      <c r="C100" s="119"/>
      <c r="D100" s="12" t="s">
        <v>142</v>
      </c>
      <c r="E100" s="4">
        <v>31</v>
      </c>
      <c r="F100" s="4">
        <v>0</v>
      </c>
      <c r="G100" s="4">
        <v>1</v>
      </c>
      <c r="H100" s="4">
        <v>3</v>
      </c>
      <c r="I100" s="4">
        <v>27</v>
      </c>
      <c r="J100" s="4">
        <f t="shared" si="4"/>
        <v>87.096774193548384</v>
      </c>
      <c r="K100" s="4"/>
    </row>
    <row r="101" spans="1:11">
      <c r="A101" s="120"/>
      <c r="B101" s="120"/>
      <c r="C101" s="120"/>
      <c r="D101" s="12" t="s">
        <v>157</v>
      </c>
      <c r="E101" s="4">
        <v>31</v>
      </c>
      <c r="F101" s="4">
        <v>0</v>
      </c>
      <c r="G101" s="4">
        <v>0</v>
      </c>
      <c r="H101" s="4">
        <v>4</v>
      </c>
      <c r="I101" s="4">
        <v>27</v>
      </c>
      <c r="J101" s="4">
        <f t="shared" si="4"/>
        <v>87.096774193548384</v>
      </c>
      <c r="K101" s="4"/>
    </row>
  </sheetData>
  <mergeCells count="51"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A22:A33"/>
    <mergeCell ref="B22:B33"/>
    <mergeCell ref="C22:C33"/>
    <mergeCell ref="A6:A7"/>
    <mergeCell ref="B6:B7"/>
    <mergeCell ref="C6:C7"/>
    <mergeCell ref="A8:A16"/>
    <mergeCell ref="B8:B16"/>
    <mergeCell ref="C8:C16"/>
    <mergeCell ref="A17:A18"/>
    <mergeCell ref="C17:C18"/>
    <mergeCell ref="A20:A21"/>
    <mergeCell ref="B20:B21"/>
    <mergeCell ref="C20:C21"/>
    <mergeCell ref="A34:A39"/>
    <mergeCell ref="B34:B39"/>
    <mergeCell ref="C34:C39"/>
    <mergeCell ref="A40:A41"/>
    <mergeCell ref="B40:B41"/>
    <mergeCell ref="C40:C41"/>
    <mergeCell ref="A42:A43"/>
    <mergeCell ref="B42:B43"/>
    <mergeCell ref="C42:C43"/>
    <mergeCell ref="A45:A46"/>
    <mergeCell ref="B45:B46"/>
    <mergeCell ref="C45:C46"/>
    <mergeCell ref="A64:A74"/>
    <mergeCell ref="B64:B74"/>
    <mergeCell ref="C64:C74"/>
    <mergeCell ref="A79:A80"/>
    <mergeCell ref="B79:B80"/>
    <mergeCell ref="C79:C80"/>
    <mergeCell ref="A98:A101"/>
    <mergeCell ref="B98:B101"/>
    <mergeCell ref="C98:C101"/>
    <mergeCell ref="A89:A91"/>
    <mergeCell ref="B89:B91"/>
    <mergeCell ref="C89:C91"/>
    <mergeCell ref="A95:A97"/>
    <mergeCell ref="B95:B97"/>
    <mergeCell ref="C95:C9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P9" sqref="P9"/>
    </sheetView>
  </sheetViews>
  <sheetFormatPr defaultRowHeight="15"/>
  <sheetData>
    <row r="1" spans="1:11" ht="23.25">
      <c r="A1" s="128" t="s">
        <v>175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>
      <c r="A2" s="130" t="s">
        <v>0</v>
      </c>
      <c r="B2" s="130" t="s">
        <v>1</v>
      </c>
      <c r="C2" s="132" t="s">
        <v>2</v>
      </c>
      <c r="D2" s="132" t="s">
        <v>3</v>
      </c>
      <c r="E2" s="130" t="s">
        <v>176</v>
      </c>
      <c r="F2" s="134" t="s">
        <v>4</v>
      </c>
      <c r="G2" s="135"/>
      <c r="H2" s="136"/>
      <c r="I2" s="130" t="s">
        <v>5</v>
      </c>
      <c r="J2" s="132" t="s">
        <v>6</v>
      </c>
      <c r="K2" s="132" t="s">
        <v>7</v>
      </c>
    </row>
    <row r="3" spans="1:11">
      <c r="A3" s="131"/>
      <c r="B3" s="131"/>
      <c r="C3" s="133"/>
      <c r="D3" s="133"/>
      <c r="E3" s="131"/>
      <c r="F3" s="1"/>
      <c r="G3" s="1" t="s">
        <v>8</v>
      </c>
      <c r="H3" s="1" t="s">
        <v>9</v>
      </c>
      <c r="I3" s="131"/>
      <c r="J3" s="133"/>
      <c r="K3" s="133"/>
    </row>
    <row r="4" spans="1:11" ht="60">
      <c r="A4" s="2">
        <v>1</v>
      </c>
      <c r="B4" s="11" t="s">
        <v>10</v>
      </c>
      <c r="C4" s="2">
        <v>1</v>
      </c>
      <c r="D4" s="3" t="s">
        <v>11</v>
      </c>
      <c r="E4" s="48">
        <v>30</v>
      </c>
      <c r="F4" s="48">
        <v>0</v>
      </c>
      <c r="G4" s="48">
        <v>0</v>
      </c>
      <c r="H4" s="48">
        <v>4</v>
      </c>
      <c r="I4" s="48">
        <v>26</v>
      </c>
      <c r="J4" s="4">
        <f t="shared" ref="J4:J19" si="0">I4/31*100</f>
        <v>83.870967741935488</v>
      </c>
      <c r="K4" s="4"/>
    </row>
    <row r="5" spans="1:11" ht="60">
      <c r="A5" s="2">
        <v>2</v>
      </c>
      <c r="B5" s="11" t="s">
        <v>12</v>
      </c>
      <c r="C5" s="2">
        <v>1</v>
      </c>
      <c r="D5" s="3" t="s">
        <v>13</v>
      </c>
      <c r="E5" s="48">
        <v>30</v>
      </c>
      <c r="F5" s="48">
        <v>0</v>
      </c>
      <c r="G5" s="48">
        <v>1</v>
      </c>
      <c r="H5" s="48">
        <v>4</v>
      </c>
      <c r="I5" s="48">
        <v>25</v>
      </c>
      <c r="J5" s="4">
        <f t="shared" si="0"/>
        <v>80.645161290322577</v>
      </c>
      <c r="K5" s="4"/>
    </row>
    <row r="6" spans="1:11" ht="30">
      <c r="A6" s="118">
        <v>3</v>
      </c>
      <c r="B6" s="121" t="s">
        <v>14</v>
      </c>
      <c r="C6" s="118">
        <v>2</v>
      </c>
      <c r="D6" s="5" t="s">
        <v>147</v>
      </c>
      <c r="E6" s="48">
        <v>30</v>
      </c>
      <c r="F6" s="48">
        <v>0</v>
      </c>
      <c r="G6" s="48">
        <v>15</v>
      </c>
      <c r="H6" s="48">
        <v>4</v>
      </c>
      <c r="I6" s="48">
        <v>11</v>
      </c>
      <c r="J6" s="4">
        <f t="shared" si="0"/>
        <v>35.483870967741936</v>
      </c>
      <c r="K6" s="4"/>
    </row>
    <row r="7" spans="1:11" ht="30">
      <c r="A7" s="120"/>
      <c r="B7" s="123"/>
      <c r="C7" s="120"/>
      <c r="D7" s="5" t="s">
        <v>148</v>
      </c>
      <c r="E7" s="48">
        <v>30</v>
      </c>
      <c r="F7" s="48">
        <v>0</v>
      </c>
      <c r="G7" s="48">
        <v>14</v>
      </c>
      <c r="H7" s="48">
        <v>4</v>
      </c>
      <c r="I7" s="48">
        <v>12</v>
      </c>
      <c r="J7" s="4">
        <f t="shared" si="0"/>
        <v>38.70967741935484</v>
      </c>
      <c r="K7" s="4"/>
    </row>
    <row r="8" spans="1:11" ht="60">
      <c r="A8" s="118">
        <v>4</v>
      </c>
      <c r="B8" s="121" t="s">
        <v>15</v>
      </c>
      <c r="C8" s="118">
        <v>9</v>
      </c>
      <c r="D8" s="7" t="s">
        <v>16</v>
      </c>
      <c r="E8" s="48">
        <v>30</v>
      </c>
      <c r="F8" s="48">
        <v>0</v>
      </c>
      <c r="G8" s="48">
        <v>2</v>
      </c>
      <c r="H8" s="48">
        <v>4</v>
      </c>
      <c r="I8" s="48">
        <v>24</v>
      </c>
      <c r="J8" s="4">
        <f t="shared" si="0"/>
        <v>77.41935483870968</v>
      </c>
      <c r="K8" s="4"/>
    </row>
    <row r="9" spans="1:11" ht="60">
      <c r="A9" s="119"/>
      <c r="B9" s="122"/>
      <c r="C9" s="119"/>
      <c r="D9" s="7" t="s">
        <v>17</v>
      </c>
      <c r="E9" s="48">
        <v>30</v>
      </c>
      <c r="F9" s="48">
        <v>0</v>
      </c>
      <c r="G9" s="48">
        <v>1</v>
      </c>
      <c r="H9" s="48">
        <v>4</v>
      </c>
      <c r="I9" s="48">
        <v>25</v>
      </c>
      <c r="J9" s="4">
        <f t="shared" si="0"/>
        <v>80.645161290322577</v>
      </c>
      <c r="K9" s="4"/>
    </row>
    <row r="10" spans="1:11">
      <c r="A10" s="119"/>
      <c r="B10" s="122"/>
      <c r="C10" s="119"/>
      <c r="D10" s="7" t="s">
        <v>18</v>
      </c>
      <c r="E10" s="48">
        <v>30</v>
      </c>
      <c r="F10" s="48">
        <v>0</v>
      </c>
      <c r="G10" s="48">
        <v>1</v>
      </c>
      <c r="H10" s="48">
        <v>4</v>
      </c>
      <c r="I10" s="48">
        <v>25</v>
      </c>
      <c r="J10" s="4">
        <f t="shared" si="0"/>
        <v>80.645161290322577</v>
      </c>
      <c r="K10" s="4"/>
    </row>
    <row r="11" spans="1:11" ht="30">
      <c r="A11" s="119"/>
      <c r="B11" s="122"/>
      <c r="C11" s="119"/>
      <c r="D11" s="7" t="s">
        <v>149</v>
      </c>
      <c r="E11" s="48">
        <v>30</v>
      </c>
      <c r="F11" s="48">
        <v>0</v>
      </c>
      <c r="G11" s="48">
        <v>2</v>
      </c>
      <c r="H11" s="48">
        <v>4</v>
      </c>
      <c r="I11" s="48">
        <v>24</v>
      </c>
      <c r="J11" s="4">
        <f t="shared" si="0"/>
        <v>77.41935483870968</v>
      </c>
      <c r="K11" s="4"/>
    </row>
    <row r="12" spans="1:11" ht="60">
      <c r="A12" s="119"/>
      <c r="B12" s="122"/>
      <c r="C12" s="119"/>
      <c r="D12" s="7" t="s">
        <v>19</v>
      </c>
      <c r="E12" s="48">
        <v>30</v>
      </c>
      <c r="F12" s="48">
        <v>0</v>
      </c>
      <c r="G12" s="48">
        <v>3</v>
      </c>
      <c r="H12" s="48">
        <v>4</v>
      </c>
      <c r="I12" s="48">
        <v>23</v>
      </c>
      <c r="J12" s="4">
        <f t="shared" si="0"/>
        <v>74.193548387096769</v>
      </c>
      <c r="K12" s="4"/>
    </row>
    <row r="13" spans="1:11" ht="30">
      <c r="A13" s="119"/>
      <c r="B13" s="122"/>
      <c r="C13" s="119"/>
      <c r="D13" s="7" t="s">
        <v>150</v>
      </c>
      <c r="E13" s="48">
        <v>30</v>
      </c>
      <c r="F13" s="48">
        <v>0</v>
      </c>
      <c r="G13" s="48">
        <v>0</v>
      </c>
      <c r="H13" s="48">
        <v>4</v>
      </c>
      <c r="I13" s="48">
        <v>26</v>
      </c>
      <c r="J13" s="4">
        <f t="shared" si="0"/>
        <v>83.870967741935488</v>
      </c>
      <c r="K13" s="4"/>
    </row>
    <row r="14" spans="1:11" ht="45">
      <c r="A14" s="119"/>
      <c r="B14" s="122"/>
      <c r="C14" s="119"/>
      <c r="D14" s="8" t="s">
        <v>144</v>
      </c>
      <c r="E14" s="48">
        <v>30</v>
      </c>
      <c r="F14" s="48">
        <v>0</v>
      </c>
      <c r="G14" s="48">
        <v>2</v>
      </c>
      <c r="H14" s="48">
        <v>5</v>
      </c>
      <c r="I14" s="48">
        <v>23</v>
      </c>
      <c r="J14" s="4">
        <f t="shared" si="0"/>
        <v>74.193548387096769</v>
      </c>
      <c r="K14" s="4"/>
    </row>
    <row r="15" spans="1:11" ht="45">
      <c r="A15" s="119"/>
      <c r="B15" s="122"/>
      <c r="C15" s="119"/>
      <c r="D15" s="8" t="s">
        <v>143</v>
      </c>
      <c r="E15" s="48">
        <v>30</v>
      </c>
      <c r="F15" s="48">
        <v>0</v>
      </c>
      <c r="G15" s="48">
        <v>0</v>
      </c>
      <c r="H15" s="48">
        <v>4</v>
      </c>
      <c r="I15" s="48">
        <v>26</v>
      </c>
      <c r="J15" s="4">
        <f t="shared" si="0"/>
        <v>83.870967741935488</v>
      </c>
      <c r="K15" s="4"/>
    </row>
    <row r="16" spans="1:11" ht="30">
      <c r="A16" s="120"/>
      <c r="B16" s="123"/>
      <c r="C16" s="120"/>
      <c r="D16" s="8" t="s">
        <v>145</v>
      </c>
      <c r="E16" s="48">
        <v>30</v>
      </c>
      <c r="F16" s="48">
        <v>0</v>
      </c>
      <c r="G16" s="48">
        <v>0</v>
      </c>
      <c r="H16" s="48">
        <v>5</v>
      </c>
      <c r="I16" s="48">
        <v>25</v>
      </c>
      <c r="J16" s="4">
        <f t="shared" si="0"/>
        <v>80.645161290322577</v>
      </c>
      <c r="K16" s="4"/>
    </row>
    <row r="17" spans="1:11" ht="60">
      <c r="A17" s="118">
        <v>5</v>
      </c>
      <c r="B17" s="11" t="s">
        <v>20</v>
      </c>
      <c r="C17" s="118">
        <v>2</v>
      </c>
      <c r="D17" s="5" t="s">
        <v>21</v>
      </c>
      <c r="E17" s="48">
        <v>30</v>
      </c>
      <c r="F17" s="48">
        <v>0</v>
      </c>
      <c r="G17" s="48">
        <v>2</v>
      </c>
      <c r="H17" s="48">
        <v>4</v>
      </c>
      <c r="I17" s="48">
        <v>24</v>
      </c>
      <c r="J17" s="4">
        <f t="shared" si="0"/>
        <v>77.41935483870968</v>
      </c>
      <c r="K17" s="4"/>
    </row>
    <row r="18" spans="1:11" ht="45">
      <c r="A18" s="120"/>
      <c r="B18" s="11"/>
      <c r="C18" s="120"/>
      <c r="D18" s="5" t="s">
        <v>22</v>
      </c>
      <c r="E18" s="48">
        <v>30</v>
      </c>
      <c r="F18" s="48">
        <v>0</v>
      </c>
      <c r="G18" s="48">
        <v>0</v>
      </c>
      <c r="H18" s="48">
        <v>4</v>
      </c>
      <c r="I18" s="48">
        <v>26</v>
      </c>
      <c r="J18" s="4">
        <f t="shared" si="0"/>
        <v>83.870967741935488</v>
      </c>
      <c r="K18" s="4"/>
    </row>
    <row r="19" spans="1:11" ht="45">
      <c r="A19" s="2">
        <v>6</v>
      </c>
      <c r="B19" s="11" t="s">
        <v>23</v>
      </c>
      <c r="C19" s="2">
        <v>1</v>
      </c>
      <c r="D19" s="9" t="s">
        <v>24</v>
      </c>
      <c r="E19" s="48">
        <v>30</v>
      </c>
      <c r="F19" s="48">
        <v>0</v>
      </c>
      <c r="G19" s="48">
        <v>2</v>
      </c>
      <c r="H19" s="48">
        <v>4</v>
      </c>
      <c r="I19" s="48">
        <v>24</v>
      </c>
      <c r="J19" s="4">
        <f t="shared" si="0"/>
        <v>77.41935483870968</v>
      </c>
      <c r="K19" s="4"/>
    </row>
    <row r="20" spans="1:11">
      <c r="A20" s="118">
        <v>7</v>
      </c>
      <c r="B20" s="121" t="s">
        <v>25</v>
      </c>
      <c r="C20" s="118">
        <v>2</v>
      </c>
      <c r="D20" s="10" t="s">
        <v>26</v>
      </c>
      <c r="E20" s="48">
        <v>30</v>
      </c>
      <c r="F20" s="48">
        <v>0</v>
      </c>
      <c r="G20" s="48">
        <v>6</v>
      </c>
      <c r="H20" s="48">
        <v>4</v>
      </c>
      <c r="I20" s="48">
        <v>20</v>
      </c>
      <c r="J20" s="4">
        <f>I20/30*100</f>
        <v>66.666666666666657</v>
      </c>
      <c r="K20" s="4"/>
    </row>
    <row r="21" spans="1:11">
      <c r="A21" s="120"/>
      <c r="B21" s="123"/>
      <c r="C21" s="120"/>
      <c r="D21" s="10" t="s">
        <v>27</v>
      </c>
      <c r="E21" s="48">
        <v>30</v>
      </c>
      <c r="F21" s="48">
        <v>0</v>
      </c>
      <c r="G21" s="48">
        <v>0</v>
      </c>
      <c r="H21" s="48">
        <v>4</v>
      </c>
      <c r="I21" s="48">
        <v>26</v>
      </c>
      <c r="J21" s="4">
        <f>I21/31*100</f>
        <v>83.870967741935488</v>
      </c>
      <c r="K21" s="4"/>
    </row>
    <row r="22" spans="1:11">
      <c r="A22" s="118">
        <v>8</v>
      </c>
      <c r="B22" s="126" t="s">
        <v>28</v>
      </c>
      <c r="C22" s="127">
        <v>12</v>
      </c>
      <c r="D22" s="3" t="s">
        <v>29</v>
      </c>
      <c r="E22" s="48">
        <v>30</v>
      </c>
      <c r="F22" s="48">
        <v>0</v>
      </c>
      <c r="G22" s="48">
        <v>0</v>
      </c>
      <c r="H22" s="48">
        <v>2</v>
      </c>
      <c r="I22" s="48">
        <v>28</v>
      </c>
      <c r="J22" s="4">
        <f>I22/30*100</f>
        <v>93.333333333333329</v>
      </c>
      <c r="K22" s="4"/>
    </row>
    <row r="23" spans="1:11">
      <c r="A23" s="119"/>
      <c r="B23" s="126"/>
      <c r="C23" s="127"/>
      <c r="D23" s="3" t="s">
        <v>30</v>
      </c>
      <c r="E23" s="48">
        <v>30</v>
      </c>
      <c r="F23" s="48">
        <v>0</v>
      </c>
      <c r="G23" s="48">
        <v>0</v>
      </c>
      <c r="H23" s="48">
        <v>3</v>
      </c>
      <c r="I23" s="48">
        <v>27</v>
      </c>
      <c r="J23" s="4">
        <f>I23/31*100</f>
        <v>87.096774193548384</v>
      </c>
      <c r="K23" s="4"/>
    </row>
    <row r="24" spans="1:11">
      <c r="A24" s="119"/>
      <c r="B24" s="126"/>
      <c r="C24" s="127"/>
      <c r="D24" s="3" t="s">
        <v>152</v>
      </c>
      <c r="E24" s="48">
        <v>30</v>
      </c>
      <c r="F24" s="48">
        <v>0</v>
      </c>
      <c r="G24" s="48">
        <v>0</v>
      </c>
      <c r="H24" s="48">
        <v>2</v>
      </c>
      <c r="I24" s="48">
        <v>28</v>
      </c>
      <c r="J24" s="4">
        <f t="shared" ref="J24:J33" si="1">I24/30*100</f>
        <v>93.333333333333329</v>
      </c>
      <c r="K24" s="4"/>
    </row>
    <row r="25" spans="1:11">
      <c r="A25" s="119"/>
      <c r="B25" s="126"/>
      <c r="C25" s="127"/>
      <c r="D25" s="3" t="s">
        <v>31</v>
      </c>
      <c r="E25" s="48">
        <v>30</v>
      </c>
      <c r="F25" s="48">
        <v>0</v>
      </c>
      <c r="G25" s="48">
        <v>0</v>
      </c>
      <c r="H25" s="48">
        <v>3</v>
      </c>
      <c r="I25" s="48">
        <v>27</v>
      </c>
      <c r="J25" s="4">
        <f t="shared" si="1"/>
        <v>90</v>
      </c>
      <c r="K25" s="4"/>
    </row>
    <row r="26" spans="1:11">
      <c r="A26" s="119"/>
      <c r="B26" s="126"/>
      <c r="C26" s="127"/>
      <c r="D26" s="3" t="s">
        <v>32</v>
      </c>
      <c r="E26" s="48">
        <v>30</v>
      </c>
      <c r="F26" s="48">
        <v>0</v>
      </c>
      <c r="G26" s="48">
        <v>0</v>
      </c>
      <c r="H26" s="48">
        <v>3</v>
      </c>
      <c r="I26" s="48">
        <v>27</v>
      </c>
      <c r="J26" s="4">
        <f t="shared" si="1"/>
        <v>90</v>
      </c>
      <c r="K26" s="4"/>
    </row>
    <row r="27" spans="1:11">
      <c r="A27" s="119"/>
      <c r="B27" s="126"/>
      <c r="C27" s="127"/>
      <c r="D27" s="3" t="s">
        <v>33</v>
      </c>
      <c r="E27" s="48">
        <v>30</v>
      </c>
      <c r="F27" s="48">
        <v>0</v>
      </c>
      <c r="G27" s="48">
        <v>0</v>
      </c>
      <c r="H27" s="48">
        <v>3</v>
      </c>
      <c r="I27" s="48">
        <v>27</v>
      </c>
      <c r="J27" s="4">
        <f t="shared" si="1"/>
        <v>90</v>
      </c>
      <c r="K27" s="4"/>
    </row>
    <row r="28" spans="1:11">
      <c r="A28" s="119"/>
      <c r="B28" s="126"/>
      <c r="C28" s="127"/>
      <c r="D28" s="3" t="s">
        <v>153</v>
      </c>
      <c r="E28" s="48">
        <v>30</v>
      </c>
      <c r="F28" s="48">
        <v>0</v>
      </c>
      <c r="G28" s="48">
        <v>0</v>
      </c>
      <c r="H28" s="48">
        <v>3</v>
      </c>
      <c r="I28" s="48">
        <v>27</v>
      </c>
      <c r="J28" s="4">
        <f t="shared" si="1"/>
        <v>90</v>
      </c>
      <c r="K28" s="4"/>
    </row>
    <row r="29" spans="1:11">
      <c r="A29" s="119"/>
      <c r="B29" s="126"/>
      <c r="C29" s="127"/>
      <c r="D29" s="3" t="s">
        <v>34</v>
      </c>
      <c r="E29" s="4">
        <v>30</v>
      </c>
      <c r="F29" s="4">
        <v>0</v>
      </c>
      <c r="G29" s="4">
        <v>0</v>
      </c>
      <c r="H29" s="4">
        <v>3</v>
      </c>
      <c r="I29" s="4">
        <v>27</v>
      </c>
      <c r="J29" s="4">
        <f t="shared" si="1"/>
        <v>90</v>
      </c>
      <c r="K29" s="4"/>
    </row>
    <row r="30" spans="1:11">
      <c r="A30" s="119"/>
      <c r="B30" s="126"/>
      <c r="C30" s="127"/>
      <c r="D30" s="3" t="s">
        <v>35</v>
      </c>
      <c r="E30" s="4">
        <v>30</v>
      </c>
      <c r="F30" s="4">
        <v>0</v>
      </c>
      <c r="G30" s="4">
        <v>0</v>
      </c>
      <c r="H30" s="4">
        <v>3</v>
      </c>
      <c r="I30" s="4">
        <v>27</v>
      </c>
      <c r="J30" s="4">
        <f t="shared" si="1"/>
        <v>90</v>
      </c>
      <c r="K30" s="4"/>
    </row>
    <row r="31" spans="1:11">
      <c r="A31" s="119"/>
      <c r="B31" s="126"/>
      <c r="C31" s="127"/>
      <c r="D31" s="3" t="s">
        <v>146</v>
      </c>
      <c r="E31" s="4">
        <v>30</v>
      </c>
      <c r="F31" s="4">
        <v>0</v>
      </c>
      <c r="G31" s="4">
        <v>0</v>
      </c>
      <c r="H31" s="4">
        <v>4</v>
      </c>
      <c r="I31" s="4">
        <v>26</v>
      </c>
      <c r="J31" s="4">
        <f t="shared" si="1"/>
        <v>86.666666666666671</v>
      </c>
      <c r="K31" s="4"/>
    </row>
    <row r="32" spans="1:11">
      <c r="A32" s="119"/>
      <c r="B32" s="126"/>
      <c r="C32" s="127"/>
      <c r="D32" s="3" t="s">
        <v>36</v>
      </c>
      <c r="E32" s="4">
        <v>30</v>
      </c>
      <c r="F32" s="4">
        <v>0</v>
      </c>
      <c r="G32" s="4">
        <v>4</v>
      </c>
      <c r="H32" s="4">
        <v>4</v>
      </c>
      <c r="I32" s="4">
        <v>22</v>
      </c>
      <c r="J32" s="4">
        <f t="shared" si="1"/>
        <v>73.333333333333329</v>
      </c>
      <c r="K32" s="4"/>
    </row>
    <row r="33" spans="1:11">
      <c r="A33" s="120"/>
      <c r="B33" s="126"/>
      <c r="C33" s="127"/>
      <c r="D33" s="3" t="s">
        <v>37</v>
      </c>
      <c r="E33" s="4">
        <v>30</v>
      </c>
      <c r="F33" s="4">
        <v>0</v>
      </c>
      <c r="G33" s="4">
        <v>1</v>
      </c>
      <c r="H33" s="4">
        <v>4</v>
      </c>
      <c r="I33" s="4">
        <v>25</v>
      </c>
      <c r="J33" s="4">
        <f t="shared" si="1"/>
        <v>83.333333333333343</v>
      </c>
      <c r="K33" s="4"/>
    </row>
    <row r="34" spans="1:11" ht="30">
      <c r="A34" s="118">
        <v>9</v>
      </c>
      <c r="B34" s="118" t="s">
        <v>38</v>
      </c>
      <c r="C34" s="118">
        <v>6</v>
      </c>
      <c r="D34" s="12" t="s">
        <v>39</v>
      </c>
      <c r="E34" s="4">
        <v>30</v>
      </c>
      <c r="F34" s="4">
        <v>0</v>
      </c>
      <c r="G34" s="4">
        <v>0</v>
      </c>
      <c r="H34" s="4">
        <v>4</v>
      </c>
      <c r="I34" s="4">
        <v>26</v>
      </c>
      <c r="J34" s="4">
        <f t="shared" ref="J34:J60" si="2">I34/31*100</f>
        <v>83.870967741935488</v>
      </c>
      <c r="K34" s="4"/>
    </row>
    <row r="35" spans="1:11" ht="30">
      <c r="A35" s="119"/>
      <c r="B35" s="119"/>
      <c r="C35" s="119"/>
      <c r="D35" s="12" t="s">
        <v>40</v>
      </c>
      <c r="E35" s="4">
        <v>30</v>
      </c>
      <c r="F35" s="4">
        <v>0</v>
      </c>
      <c r="G35" s="4">
        <v>2</v>
      </c>
      <c r="H35" s="4">
        <v>4</v>
      </c>
      <c r="I35" s="4">
        <v>24</v>
      </c>
      <c r="J35" s="4">
        <f t="shared" si="2"/>
        <v>77.41935483870968</v>
      </c>
      <c r="K35" s="4"/>
    </row>
    <row r="36" spans="1:11" ht="45">
      <c r="A36" s="119"/>
      <c r="B36" s="119"/>
      <c r="C36" s="119"/>
      <c r="D36" s="12" t="s">
        <v>41</v>
      </c>
      <c r="E36" s="4">
        <v>30</v>
      </c>
      <c r="F36" s="4">
        <v>0</v>
      </c>
      <c r="G36" s="4">
        <v>6</v>
      </c>
      <c r="H36" s="4">
        <v>4</v>
      </c>
      <c r="I36" s="4">
        <v>20</v>
      </c>
      <c r="J36" s="4">
        <f t="shared" si="2"/>
        <v>64.516129032258064</v>
      </c>
      <c r="K36" s="4"/>
    </row>
    <row r="37" spans="1:11" ht="45">
      <c r="A37" s="119"/>
      <c r="B37" s="119"/>
      <c r="C37" s="119"/>
      <c r="D37" s="12" t="s">
        <v>42</v>
      </c>
      <c r="E37" s="4">
        <v>30</v>
      </c>
      <c r="F37" s="4">
        <v>0</v>
      </c>
      <c r="G37" s="4">
        <v>0</v>
      </c>
      <c r="H37" s="4">
        <v>4</v>
      </c>
      <c r="I37" s="4">
        <v>26</v>
      </c>
      <c r="J37" s="4">
        <f t="shared" si="2"/>
        <v>83.870967741935488</v>
      </c>
      <c r="K37" s="4"/>
    </row>
    <row r="38" spans="1:11" ht="45">
      <c r="A38" s="119"/>
      <c r="B38" s="119"/>
      <c r="C38" s="119"/>
      <c r="D38" s="12" t="s">
        <v>43</v>
      </c>
      <c r="E38" s="4">
        <v>30</v>
      </c>
      <c r="F38" s="4">
        <v>0</v>
      </c>
      <c r="G38" s="4">
        <v>2</v>
      </c>
      <c r="H38" s="4">
        <v>7</v>
      </c>
      <c r="I38" s="4">
        <v>21</v>
      </c>
      <c r="J38" s="4">
        <f t="shared" si="2"/>
        <v>67.741935483870961</v>
      </c>
      <c r="K38" s="4"/>
    </row>
    <row r="39" spans="1:11" ht="30">
      <c r="A39" s="120"/>
      <c r="B39" s="120"/>
      <c r="C39" s="120"/>
      <c r="D39" s="12" t="s">
        <v>44</v>
      </c>
      <c r="E39" s="4">
        <v>30</v>
      </c>
      <c r="F39" s="4">
        <v>0</v>
      </c>
      <c r="G39" s="4">
        <v>0</v>
      </c>
      <c r="H39" s="4">
        <v>4</v>
      </c>
      <c r="I39" s="4">
        <v>26</v>
      </c>
      <c r="J39" s="4">
        <f t="shared" si="2"/>
        <v>83.870967741935488</v>
      </c>
      <c r="K39" s="4"/>
    </row>
    <row r="40" spans="1:11" ht="45">
      <c r="A40" s="118">
        <v>10</v>
      </c>
      <c r="B40" s="118" t="s">
        <v>45</v>
      </c>
      <c r="C40" s="118">
        <v>2</v>
      </c>
      <c r="D40" s="13" t="s">
        <v>46</v>
      </c>
      <c r="E40" s="4">
        <v>30</v>
      </c>
      <c r="F40" s="4">
        <v>0</v>
      </c>
      <c r="G40" s="4">
        <v>0</v>
      </c>
      <c r="H40" s="4">
        <v>4</v>
      </c>
      <c r="I40" s="4">
        <v>26</v>
      </c>
      <c r="J40" s="4">
        <f t="shared" si="2"/>
        <v>83.870967741935488</v>
      </c>
      <c r="K40" s="4"/>
    </row>
    <row r="41" spans="1:11" ht="30">
      <c r="A41" s="120"/>
      <c r="B41" s="120"/>
      <c r="C41" s="120"/>
      <c r="D41" s="13" t="s">
        <v>47</v>
      </c>
      <c r="E41" s="4">
        <v>30</v>
      </c>
      <c r="F41" s="4">
        <v>0</v>
      </c>
      <c r="G41" s="4">
        <v>2</v>
      </c>
      <c r="H41" s="4">
        <v>4</v>
      </c>
      <c r="I41" s="4">
        <v>24</v>
      </c>
      <c r="J41" s="4">
        <f t="shared" si="2"/>
        <v>77.41935483870968</v>
      </c>
      <c r="K41" s="4"/>
    </row>
    <row r="42" spans="1:11" ht="90">
      <c r="A42" s="118">
        <v>11</v>
      </c>
      <c r="B42" s="118" t="s">
        <v>48</v>
      </c>
      <c r="C42" s="118">
        <v>2</v>
      </c>
      <c r="D42" s="13" t="s">
        <v>49</v>
      </c>
      <c r="E42" s="4">
        <v>30</v>
      </c>
      <c r="F42" s="4">
        <v>0</v>
      </c>
      <c r="G42" s="13" t="s">
        <v>177</v>
      </c>
      <c r="H42" s="4">
        <v>4</v>
      </c>
      <c r="I42" s="4">
        <v>7</v>
      </c>
      <c r="J42" s="4">
        <f t="shared" si="2"/>
        <v>22.58064516129032</v>
      </c>
      <c r="K42" s="4"/>
    </row>
    <row r="43" spans="1:11" ht="30">
      <c r="A43" s="120"/>
      <c r="B43" s="120"/>
      <c r="C43" s="120"/>
      <c r="D43" s="13" t="s">
        <v>50</v>
      </c>
      <c r="E43" s="4">
        <v>30</v>
      </c>
      <c r="F43" s="4">
        <v>0</v>
      </c>
      <c r="G43" s="4">
        <v>0</v>
      </c>
      <c r="H43" s="4">
        <v>4</v>
      </c>
      <c r="I43" s="4">
        <v>26</v>
      </c>
      <c r="J43" s="4">
        <f t="shared" si="2"/>
        <v>83.870967741935488</v>
      </c>
      <c r="K43" s="4"/>
    </row>
    <row r="44" spans="1:11" ht="45">
      <c r="A44" s="2">
        <v>12</v>
      </c>
      <c r="B44" s="13" t="s">
        <v>51</v>
      </c>
      <c r="C44" s="14">
        <v>1</v>
      </c>
      <c r="D44" s="12" t="s">
        <v>52</v>
      </c>
      <c r="E44" s="4">
        <v>30</v>
      </c>
      <c r="F44" s="4">
        <v>0</v>
      </c>
      <c r="G44" s="4">
        <v>4</v>
      </c>
      <c r="H44" s="4">
        <v>4</v>
      </c>
      <c r="I44" s="4">
        <v>22</v>
      </c>
      <c r="J44" s="4">
        <f t="shared" si="2"/>
        <v>70.967741935483872</v>
      </c>
      <c r="K44" s="4"/>
    </row>
    <row r="45" spans="1:11" ht="45">
      <c r="A45" s="118">
        <v>13</v>
      </c>
      <c r="B45" s="124" t="s">
        <v>53</v>
      </c>
      <c r="C45" s="118">
        <v>2</v>
      </c>
      <c r="D45" s="12" t="s">
        <v>54</v>
      </c>
      <c r="E45" s="4">
        <v>30</v>
      </c>
      <c r="F45" s="4">
        <v>0</v>
      </c>
      <c r="G45" s="4">
        <v>1</v>
      </c>
      <c r="H45" s="4">
        <v>4</v>
      </c>
      <c r="I45" s="4">
        <v>25</v>
      </c>
      <c r="J45" s="4">
        <f t="shared" si="2"/>
        <v>80.645161290322577</v>
      </c>
      <c r="K45" s="4"/>
    </row>
    <row r="46" spans="1:11" ht="45">
      <c r="A46" s="120"/>
      <c r="B46" s="125"/>
      <c r="C46" s="120"/>
      <c r="D46" s="12" t="s">
        <v>55</v>
      </c>
      <c r="E46" s="4">
        <v>30</v>
      </c>
      <c r="F46" s="4">
        <v>0</v>
      </c>
      <c r="G46" s="4">
        <v>3</v>
      </c>
      <c r="H46" s="4">
        <v>4</v>
      </c>
      <c r="I46" s="4">
        <v>23</v>
      </c>
      <c r="J46" s="4">
        <f t="shared" si="2"/>
        <v>74.193548387096769</v>
      </c>
      <c r="K46" s="4"/>
    </row>
    <row r="47" spans="1:11" ht="60">
      <c r="A47" s="2">
        <v>14</v>
      </c>
      <c r="B47" s="13" t="s">
        <v>56</v>
      </c>
      <c r="C47" s="2">
        <v>1</v>
      </c>
      <c r="D47" s="12" t="s">
        <v>57</v>
      </c>
      <c r="E47" s="4">
        <v>30</v>
      </c>
      <c r="F47" s="4">
        <v>0</v>
      </c>
      <c r="G47" s="4">
        <v>0</v>
      </c>
      <c r="H47" s="4">
        <v>4</v>
      </c>
      <c r="I47" s="4">
        <v>26</v>
      </c>
      <c r="J47" s="4">
        <f t="shared" si="2"/>
        <v>83.870967741935488</v>
      </c>
      <c r="K47" s="4"/>
    </row>
    <row r="48" spans="1:11" ht="75">
      <c r="A48" s="2">
        <v>15</v>
      </c>
      <c r="B48" s="13" t="s">
        <v>58</v>
      </c>
      <c r="C48" s="2">
        <v>2</v>
      </c>
      <c r="D48" s="12" t="s">
        <v>59</v>
      </c>
      <c r="E48" s="4">
        <v>30</v>
      </c>
      <c r="F48" s="4">
        <v>0</v>
      </c>
      <c r="G48" s="4">
        <v>0</v>
      </c>
      <c r="H48" s="4">
        <v>4</v>
      </c>
      <c r="I48" s="4">
        <v>26</v>
      </c>
      <c r="J48" s="4">
        <f t="shared" si="2"/>
        <v>83.870967741935488</v>
      </c>
      <c r="K48" s="4"/>
    </row>
    <row r="49" spans="1:11" ht="45">
      <c r="A49" s="2"/>
      <c r="B49" s="13"/>
      <c r="C49" s="2"/>
      <c r="D49" s="12" t="s">
        <v>60</v>
      </c>
      <c r="E49" s="4">
        <v>30</v>
      </c>
      <c r="F49" s="4">
        <v>0</v>
      </c>
      <c r="G49" s="4">
        <v>1</v>
      </c>
      <c r="H49" s="4">
        <v>4</v>
      </c>
      <c r="I49" s="4">
        <v>25</v>
      </c>
      <c r="J49" s="4">
        <f t="shared" si="2"/>
        <v>80.645161290322577</v>
      </c>
      <c r="K49" s="4"/>
    </row>
    <row r="50" spans="1:11" ht="30">
      <c r="A50" s="2">
        <v>16</v>
      </c>
      <c r="B50" s="11" t="s">
        <v>61</v>
      </c>
      <c r="C50" s="14">
        <v>1</v>
      </c>
      <c r="D50" s="15" t="s">
        <v>62</v>
      </c>
      <c r="E50" s="4">
        <v>30</v>
      </c>
      <c r="F50" s="4">
        <v>0</v>
      </c>
      <c r="G50" s="4">
        <v>0</v>
      </c>
      <c r="H50" s="4">
        <v>0</v>
      </c>
      <c r="I50" s="4">
        <v>3</v>
      </c>
      <c r="J50" s="4">
        <f t="shared" si="2"/>
        <v>9.67741935483871</v>
      </c>
      <c r="K50" s="4"/>
    </row>
    <row r="51" spans="1:11">
      <c r="A51" s="2">
        <v>17</v>
      </c>
      <c r="B51" s="2" t="s">
        <v>63</v>
      </c>
      <c r="C51" s="14">
        <v>1</v>
      </c>
      <c r="D51" s="16" t="s">
        <v>64</v>
      </c>
      <c r="E51" s="4">
        <v>30</v>
      </c>
      <c r="F51" s="4">
        <v>0</v>
      </c>
      <c r="G51" s="4">
        <v>0</v>
      </c>
      <c r="H51" s="4">
        <v>0</v>
      </c>
      <c r="I51" s="4">
        <v>3</v>
      </c>
      <c r="J51" s="4">
        <f t="shared" si="2"/>
        <v>9.67741935483871</v>
      </c>
      <c r="K51" s="4"/>
    </row>
    <row r="52" spans="1:11">
      <c r="A52" s="2">
        <v>18</v>
      </c>
      <c r="B52" s="2" t="s">
        <v>65</v>
      </c>
      <c r="C52" s="14">
        <v>1</v>
      </c>
      <c r="D52" s="16" t="s">
        <v>66</v>
      </c>
      <c r="E52" s="4">
        <v>30</v>
      </c>
      <c r="F52" s="4">
        <v>0</v>
      </c>
      <c r="G52" s="4">
        <v>0</v>
      </c>
      <c r="H52" s="4">
        <v>0</v>
      </c>
      <c r="I52" s="4">
        <v>3</v>
      </c>
      <c r="J52" s="4">
        <f t="shared" si="2"/>
        <v>9.67741935483871</v>
      </c>
      <c r="K52" s="4"/>
    </row>
    <row r="53" spans="1:11">
      <c r="A53" s="2">
        <v>19</v>
      </c>
      <c r="B53" s="2" t="s">
        <v>67</v>
      </c>
      <c r="C53" s="14">
        <v>1</v>
      </c>
      <c r="D53" s="16" t="s">
        <v>68</v>
      </c>
      <c r="E53" s="4">
        <v>30</v>
      </c>
      <c r="F53" s="4">
        <v>0</v>
      </c>
      <c r="G53" s="4">
        <v>0</v>
      </c>
      <c r="H53" s="4">
        <v>0</v>
      </c>
      <c r="I53" s="4">
        <v>3</v>
      </c>
      <c r="J53" s="4">
        <f t="shared" si="2"/>
        <v>9.67741935483871</v>
      </c>
      <c r="K53" s="4"/>
    </row>
    <row r="54" spans="1:11">
      <c r="A54" s="2">
        <v>20</v>
      </c>
      <c r="B54" s="2" t="s">
        <v>69</v>
      </c>
      <c r="C54" s="14">
        <v>1</v>
      </c>
      <c r="D54" s="16" t="s">
        <v>70</v>
      </c>
      <c r="E54" s="4">
        <v>30</v>
      </c>
      <c r="F54" s="4">
        <v>0</v>
      </c>
      <c r="G54" s="4">
        <v>0</v>
      </c>
      <c r="H54" s="4">
        <v>0</v>
      </c>
      <c r="I54" s="4">
        <v>3</v>
      </c>
      <c r="J54" s="4">
        <f t="shared" si="2"/>
        <v>9.67741935483871</v>
      </c>
      <c r="K54" s="4"/>
    </row>
    <row r="55" spans="1:11">
      <c r="A55" s="2">
        <v>21</v>
      </c>
      <c r="B55" s="2" t="s">
        <v>71</v>
      </c>
      <c r="C55" s="14">
        <v>1</v>
      </c>
      <c r="D55" s="16" t="s">
        <v>72</v>
      </c>
      <c r="E55" s="4">
        <v>30</v>
      </c>
      <c r="F55" s="4">
        <v>0</v>
      </c>
      <c r="G55" s="4">
        <v>0</v>
      </c>
      <c r="H55" s="4">
        <v>0</v>
      </c>
      <c r="I55" s="4">
        <v>3</v>
      </c>
      <c r="J55" s="4">
        <f t="shared" si="2"/>
        <v>9.67741935483871</v>
      </c>
      <c r="K55" s="4"/>
    </row>
    <row r="56" spans="1:11">
      <c r="A56" s="2">
        <v>22</v>
      </c>
      <c r="B56" s="2" t="s">
        <v>73</v>
      </c>
      <c r="C56" s="14">
        <v>1</v>
      </c>
      <c r="D56" s="16" t="s">
        <v>74</v>
      </c>
      <c r="E56" s="4">
        <v>30</v>
      </c>
      <c r="F56" s="4">
        <v>0</v>
      </c>
      <c r="G56" s="4">
        <v>0</v>
      </c>
      <c r="H56" s="4">
        <v>0</v>
      </c>
      <c r="I56" s="4">
        <v>3</v>
      </c>
      <c r="J56" s="4">
        <f t="shared" si="2"/>
        <v>9.67741935483871</v>
      </c>
      <c r="K56" s="4"/>
    </row>
    <row r="57" spans="1:11">
      <c r="A57" s="2">
        <v>23</v>
      </c>
      <c r="B57" s="2" t="s">
        <v>75</v>
      </c>
      <c r="C57" s="14">
        <v>1</v>
      </c>
      <c r="D57" s="16" t="s">
        <v>76</v>
      </c>
      <c r="E57" s="4">
        <v>30</v>
      </c>
      <c r="F57" s="4">
        <v>0</v>
      </c>
      <c r="G57" s="4">
        <v>0</v>
      </c>
      <c r="H57" s="4">
        <v>0</v>
      </c>
      <c r="I57" s="4">
        <v>3</v>
      </c>
      <c r="J57" s="4">
        <f t="shared" si="2"/>
        <v>9.67741935483871</v>
      </c>
      <c r="K57" s="4"/>
    </row>
    <row r="58" spans="1:11">
      <c r="A58" s="2">
        <v>24</v>
      </c>
      <c r="B58" s="2" t="s">
        <v>77</v>
      </c>
      <c r="C58" s="14">
        <v>1</v>
      </c>
      <c r="D58" s="16" t="s">
        <v>78</v>
      </c>
      <c r="E58" s="4">
        <v>30</v>
      </c>
      <c r="F58" s="4">
        <v>0</v>
      </c>
      <c r="G58" s="4">
        <v>0</v>
      </c>
      <c r="H58" s="4">
        <v>0</v>
      </c>
      <c r="I58" s="4">
        <v>3</v>
      </c>
      <c r="J58" s="4">
        <f t="shared" si="2"/>
        <v>9.67741935483871</v>
      </c>
      <c r="K58" s="4"/>
    </row>
    <row r="59" spans="1:11" ht="165">
      <c r="A59" s="2"/>
      <c r="B59" s="2" t="s">
        <v>79</v>
      </c>
      <c r="C59" s="14">
        <v>1</v>
      </c>
      <c r="D59" s="16" t="s">
        <v>80</v>
      </c>
      <c r="E59" s="4">
        <v>30</v>
      </c>
      <c r="F59" s="4">
        <v>0</v>
      </c>
      <c r="G59" s="13" t="s">
        <v>178</v>
      </c>
      <c r="H59" s="4">
        <v>4</v>
      </c>
      <c r="I59" s="4">
        <v>1</v>
      </c>
      <c r="J59" s="4">
        <f t="shared" si="2"/>
        <v>3.225806451612903</v>
      </c>
      <c r="K59" s="4"/>
    </row>
    <row r="60" spans="1:11">
      <c r="A60" s="2">
        <v>25</v>
      </c>
      <c r="B60" s="2" t="s">
        <v>81</v>
      </c>
      <c r="C60" s="2">
        <v>1</v>
      </c>
      <c r="D60" s="9" t="s">
        <v>154</v>
      </c>
      <c r="E60" s="4">
        <v>30</v>
      </c>
      <c r="F60" s="4">
        <v>0</v>
      </c>
      <c r="G60" s="4">
        <v>0</v>
      </c>
      <c r="H60" s="4">
        <v>4</v>
      </c>
      <c r="I60" s="4">
        <v>26</v>
      </c>
      <c r="J60" s="4">
        <f t="shared" si="2"/>
        <v>83.870967741935488</v>
      </c>
      <c r="K60" s="4"/>
    </row>
    <row r="61" spans="1:11">
      <c r="A61" s="2">
        <v>26</v>
      </c>
      <c r="B61" s="2" t="s">
        <v>82</v>
      </c>
      <c r="C61" s="2">
        <v>2</v>
      </c>
      <c r="D61" s="9" t="s">
        <v>83</v>
      </c>
      <c r="E61" s="4"/>
      <c r="F61" s="4"/>
      <c r="G61" s="4"/>
      <c r="H61" s="4"/>
      <c r="I61" s="4"/>
      <c r="J61" s="4"/>
      <c r="K61" s="4"/>
    </row>
    <row r="62" spans="1:11">
      <c r="A62" s="2">
        <v>27</v>
      </c>
      <c r="B62" s="2" t="s">
        <v>84</v>
      </c>
      <c r="C62" s="2">
        <v>1</v>
      </c>
      <c r="D62" s="9" t="s">
        <v>85</v>
      </c>
      <c r="E62" s="4">
        <v>30</v>
      </c>
      <c r="F62" s="4">
        <v>0</v>
      </c>
      <c r="G62" s="4">
        <v>1</v>
      </c>
      <c r="H62" s="4">
        <v>4</v>
      </c>
      <c r="I62" s="4">
        <v>25</v>
      </c>
      <c r="J62" s="4">
        <f t="shared" ref="J62:J70" si="3">I62/31*100</f>
        <v>80.645161290322577</v>
      </c>
      <c r="K62" s="4"/>
    </row>
    <row r="63" spans="1:11" ht="45">
      <c r="A63" s="2">
        <v>28</v>
      </c>
      <c r="B63" s="11" t="s">
        <v>86</v>
      </c>
      <c r="C63" s="2">
        <v>1</v>
      </c>
      <c r="D63" s="10" t="s">
        <v>87</v>
      </c>
      <c r="E63" s="4">
        <v>30</v>
      </c>
      <c r="F63" s="4">
        <v>0</v>
      </c>
      <c r="G63" s="4">
        <v>1</v>
      </c>
      <c r="H63" s="4">
        <v>4</v>
      </c>
      <c r="I63" s="4">
        <v>24</v>
      </c>
      <c r="J63" s="4">
        <f t="shared" si="3"/>
        <v>77.41935483870968</v>
      </c>
      <c r="K63" s="4"/>
    </row>
    <row r="64" spans="1:11" ht="30">
      <c r="A64" s="118">
        <v>29</v>
      </c>
      <c r="B64" s="121" t="s">
        <v>88</v>
      </c>
      <c r="C64" s="118">
        <v>10</v>
      </c>
      <c r="D64" s="12" t="s">
        <v>89</v>
      </c>
      <c r="E64" s="4">
        <v>30</v>
      </c>
      <c r="F64" s="4">
        <v>0</v>
      </c>
      <c r="G64" s="4">
        <v>0</v>
      </c>
      <c r="H64" s="4">
        <v>4</v>
      </c>
      <c r="I64" s="4">
        <v>26</v>
      </c>
      <c r="J64" s="4">
        <f t="shared" si="3"/>
        <v>83.870967741935488</v>
      </c>
      <c r="K64" s="4"/>
    </row>
    <row r="65" spans="1:11" ht="30">
      <c r="A65" s="119"/>
      <c r="B65" s="122"/>
      <c r="C65" s="119"/>
      <c r="D65" s="12" t="s">
        <v>90</v>
      </c>
      <c r="E65" s="4">
        <v>30</v>
      </c>
      <c r="F65" s="4">
        <v>0</v>
      </c>
      <c r="G65" s="4">
        <v>2</v>
      </c>
      <c r="H65" s="4">
        <v>4</v>
      </c>
      <c r="I65" s="4">
        <v>24</v>
      </c>
      <c r="J65" s="4">
        <f t="shared" si="3"/>
        <v>77.41935483870968</v>
      </c>
      <c r="K65" s="4"/>
    </row>
    <row r="66" spans="1:11">
      <c r="A66" s="119"/>
      <c r="B66" s="122"/>
      <c r="C66" s="119"/>
      <c r="D66" s="12" t="s">
        <v>155</v>
      </c>
      <c r="E66" s="4">
        <v>30</v>
      </c>
      <c r="F66" s="4">
        <v>0</v>
      </c>
      <c r="G66" s="4">
        <v>2</v>
      </c>
      <c r="H66" s="4">
        <v>4</v>
      </c>
      <c r="I66" s="4">
        <v>24</v>
      </c>
      <c r="J66" s="4">
        <f t="shared" si="3"/>
        <v>77.41935483870968</v>
      </c>
      <c r="K66" s="4"/>
    </row>
    <row r="67" spans="1:11" ht="30">
      <c r="A67" s="119"/>
      <c r="B67" s="122"/>
      <c r="C67" s="119"/>
      <c r="D67" s="12" t="s">
        <v>91</v>
      </c>
      <c r="E67" s="4">
        <v>30</v>
      </c>
      <c r="F67" s="4">
        <v>0</v>
      </c>
      <c r="G67" s="4">
        <v>2</v>
      </c>
      <c r="H67" s="4">
        <v>4</v>
      </c>
      <c r="I67" s="4">
        <v>24</v>
      </c>
      <c r="J67" s="4">
        <f t="shared" si="3"/>
        <v>77.41935483870968</v>
      </c>
      <c r="K67" s="4"/>
    </row>
    <row r="68" spans="1:11">
      <c r="A68" s="119"/>
      <c r="B68" s="122"/>
      <c r="C68" s="119"/>
      <c r="D68" s="12" t="s">
        <v>92</v>
      </c>
      <c r="E68" s="4">
        <v>30</v>
      </c>
      <c r="F68" s="4">
        <v>0</v>
      </c>
      <c r="G68" s="4">
        <v>4</v>
      </c>
      <c r="H68" s="4">
        <v>4</v>
      </c>
      <c r="I68" s="4">
        <v>22</v>
      </c>
      <c r="J68" s="4">
        <f t="shared" si="3"/>
        <v>70.967741935483872</v>
      </c>
      <c r="K68" s="4"/>
    </row>
    <row r="69" spans="1:11" ht="30">
      <c r="A69" s="119"/>
      <c r="B69" s="122"/>
      <c r="C69" s="119"/>
      <c r="D69" s="12" t="s">
        <v>93</v>
      </c>
      <c r="E69" s="4">
        <v>30</v>
      </c>
      <c r="F69" s="4">
        <v>0</v>
      </c>
      <c r="G69" s="4">
        <v>0</v>
      </c>
      <c r="H69" s="4">
        <v>5</v>
      </c>
      <c r="I69" s="4">
        <v>25</v>
      </c>
      <c r="J69" s="4">
        <f t="shared" si="3"/>
        <v>80.645161290322577</v>
      </c>
      <c r="K69" s="4"/>
    </row>
    <row r="70" spans="1:11" ht="30">
      <c r="A70" s="119"/>
      <c r="B70" s="122"/>
      <c r="C70" s="119"/>
      <c r="D70" s="12" t="s">
        <v>94</v>
      </c>
      <c r="E70" s="4">
        <v>30</v>
      </c>
      <c r="F70" s="4">
        <v>0</v>
      </c>
      <c r="G70" s="4">
        <v>2</v>
      </c>
      <c r="H70" s="4">
        <v>4</v>
      </c>
      <c r="I70" s="4">
        <v>24</v>
      </c>
      <c r="J70" s="4">
        <f t="shared" si="3"/>
        <v>77.41935483870968</v>
      </c>
      <c r="K70" s="4"/>
    </row>
    <row r="71" spans="1:11">
      <c r="A71" s="119"/>
      <c r="B71" s="122"/>
      <c r="C71" s="119"/>
      <c r="D71" s="12" t="s">
        <v>96</v>
      </c>
      <c r="E71" s="4">
        <v>30</v>
      </c>
      <c r="F71" s="4">
        <v>0</v>
      </c>
      <c r="G71" s="4">
        <v>0</v>
      </c>
      <c r="H71" s="4">
        <v>5</v>
      </c>
      <c r="I71" s="4">
        <v>25</v>
      </c>
      <c r="J71" s="4">
        <f>I71/31*100</f>
        <v>80.645161290322577</v>
      </c>
      <c r="K71" s="4"/>
    </row>
    <row r="72" spans="1:11">
      <c r="A72" s="119"/>
      <c r="B72" s="122"/>
      <c r="C72" s="119"/>
      <c r="D72" s="12" t="s">
        <v>97</v>
      </c>
      <c r="E72" s="4">
        <v>30</v>
      </c>
      <c r="F72" s="4">
        <v>0</v>
      </c>
      <c r="G72" s="4">
        <v>0</v>
      </c>
      <c r="H72" s="4">
        <v>4</v>
      </c>
      <c r="I72" s="4">
        <v>26</v>
      </c>
      <c r="J72" s="4">
        <f>I72/31*100</f>
        <v>83.870967741935488</v>
      </c>
      <c r="K72" s="4"/>
    </row>
    <row r="73" spans="1:11">
      <c r="A73" s="119"/>
      <c r="B73" s="122"/>
      <c r="C73" s="119"/>
      <c r="D73" s="12" t="s">
        <v>98</v>
      </c>
      <c r="E73" s="4">
        <v>30</v>
      </c>
      <c r="F73" s="4">
        <v>0</v>
      </c>
      <c r="G73" s="4">
        <v>0</v>
      </c>
      <c r="H73" s="4">
        <v>4</v>
      </c>
      <c r="I73" s="4">
        <v>26</v>
      </c>
      <c r="J73" s="4">
        <f>I73/31*100</f>
        <v>83.870967741935488</v>
      </c>
      <c r="K73" s="4"/>
    </row>
    <row r="74" spans="1:11" ht="105">
      <c r="A74" s="2">
        <v>30</v>
      </c>
      <c r="B74" s="13" t="s">
        <v>99</v>
      </c>
      <c r="C74" s="2">
        <v>3</v>
      </c>
      <c r="D74" s="12" t="s">
        <v>100</v>
      </c>
      <c r="E74" s="4"/>
      <c r="F74" s="4"/>
      <c r="G74" s="4"/>
      <c r="H74" s="4"/>
      <c r="I74" s="4"/>
      <c r="J74" s="4"/>
      <c r="K74" s="4"/>
    </row>
    <row r="75" spans="1:11" ht="45">
      <c r="A75" s="2">
        <v>31</v>
      </c>
      <c r="B75" s="13" t="s">
        <v>101</v>
      </c>
      <c r="C75" s="2">
        <v>1</v>
      </c>
      <c r="D75" s="17" t="s">
        <v>102</v>
      </c>
      <c r="E75" s="4">
        <v>30</v>
      </c>
      <c r="F75" s="4">
        <v>0</v>
      </c>
      <c r="G75" s="4">
        <v>0</v>
      </c>
      <c r="H75" s="4">
        <v>3</v>
      </c>
      <c r="I75" s="4">
        <v>27</v>
      </c>
      <c r="J75" s="4">
        <f>I75/31*100</f>
        <v>87.096774193548384</v>
      </c>
      <c r="K75" s="4"/>
    </row>
    <row r="76" spans="1:11" ht="75">
      <c r="A76" s="2">
        <v>32</v>
      </c>
      <c r="B76" s="13" t="s">
        <v>103</v>
      </c>
      <c r="C76" s="2">
        <v>2</v>
      </c>
      <c r="D76" s="17" t="s">
        <v>104</v>
      </c>
      <c r="E76" s="4"/>
      <c r="F76" s="4"/>
      <c r="G76" s="4"/>
      <c r="H76" s="4"/>
      <c r="I76" s="4"/>
      <c r="J76" s="4"/>
      <c r="K76" s="4"/>
    </row>
    <row r="77" spans="1:11">
      <c r="A77" s="2">
        <v>33</v>
      </c>
      <c r="B77" s="11" t="s">
        <v>105</v>
      </c>
      <c r="C77" s="2">
        <v>1</v>
      </c>
      <c r="D77" s="10" t="s">
        <v>106</v>
      </c>
      <c r="E77" s="4">
        <v>30</v>
      </c>
      <c r="F77" s="4">
        <v>0</v>
      </c>
      <c r="G77" s="4">
        <v>0</v>
      </c>
      <c r="H77" s="4">
        <v>4</v>
      </c>
      <c r="I77" s="4">
        <v>26</v>
      </c>
      <c r="J77" s="4">
        <f t="shared" ref="J77:J101" si="4">I77/31*100</f>
        <v>83.870967741935488</v>
      </c>
      <c r="K77" s="4"/>
    </row>
    <row r="78" spans="1:11" ht="45">
      <c r="A78" s="118">
        <v>34</v>
      </c>
      <c r="B78" s="124" t="s">
        <v>107</v>
      </c>
      <c r="C78" s="118">
        <v>2</v>
      </c>
      <c r="D78" s="12" t="s">
        <v>108</v>
      </c>
      <c r="E78" s="4">
        <v>30</v>
      </c>
      <c r="F78" s="4">
        <v>0</v>
      </c>
      <c r="G78" s="4">
        <v>0</v>
      </c>
      <c r="H78" s="4">
        <v>4</v>
      </c>
      <c r="I78" s="4">
        <v>26</v>
      </c>
      <c r="J78" s="4">
        <f t="shared" si="4"/>
        <v>83.870967741935488</v>
      </c>
      <c r="K78" s="4"/>
    </row>
    <row r="79" spans="1:11" ht="45">
      <c r="A79" s="120"/>
      <c r="B79" s="125"/>
      <c r="C79" s="120"/>
      <c r="D79" s="12" t="s">
        <v>109</v>
      </c>
      <c r="E79" s="4">
        <v>30</v>
      </c>
      <c r="F79" s="4">
        <v>0</v>
      </c>
      <c r="G79" s="4">
        <v>2</v>
      </c>
      <c r="H79" s="4">
        <v>4</v>
      </c>
      <c r="I79" s="4">
        <v>24</v>
      </c>
      <c r="J79" s="4">
        <f t="shared" si="4"/>
        <v>77.41935483870968</v>
      </c>
      <c r="K79" s="4"/>
    </row>
    <row r="80" spans="1:11">
      <c r="A80" s="2">
        <v>35</v>
      </c>
      <c r="B80" s="4" t="s">
        <v>110</v>
      </c>
      <c r="C80" s="2">
        <v>1</v>
      </c>
      <c r="D80" s="9" t="s">
        <v>111</v>
      </c>
      <c r="E80" s="4">
        <v>30</v>
      </c>
      <c r="F80" s="4">
        <v>0</v>
      </c>
      <c r="G80" s="4">
        <v>2</v>
      </c>
      <c r="H80" s="4">
        <v>4</v>
      </c>
      <c r="I80" s="4">
        <v>24</v>
      </c>
      <c r="J80" s="4">
        <f t="shared" si="4"/>
        <v>77.41935483870968</v>
      </c>
      <c r="K80" s="4"/>
    </row>
    <row r="81" spans="1:11">
      <c r="A81" s="2">
        <v>36</v>
      </c>
      <c r="B81" s="4" t="s">
        <v>112</v>
      </c>
      <c r="C81" s="2">
        <v>1</v>
      </c>
      <c r="D81" s="3" t="s">
        <v>113</v>
      </c>
      <c r="E81" s="4">
        <v>30</v>
      </c>
      <c r="F81" s="4">
        <v>0</v>
      </c>
      <c r="G81" s="4">
        <v>2</v>
      </c>
      <c r="H81" s="4">
        <v>4</v>
      </c>
      <c r="I81" s="4">
        <v>24</v>
      </c>
      <c r="J81" s="4">
        <f t="shared" si="4"/>
        <v>77.41935483870968</v>
      </c>
      <c r="K81" s="4"/>
    </row>
    <row r="82" spans="1:11">
      <c r="A82" s="2">
        <v>37</v>
      </c>
      <c r="B82" s="4" t="s">
        <v>114</v>
      </c>
      <c r="C82" s="2">
        <v>1</v>
      </c>
      <c r="D82" s="3" t="s">
        <v>115</v>
      </c>
      <c r="E82" s="4">
        <v>30</v>
      </c>
      <c r="F82" s="4">
        <v>0</v>
      </c>
      <c r="G82" s="4">
        <v>2</v>
      </c>
      <c r="H82" s="4">
        <v>4</v>
      </c>
      <c r="I82" s="4">
        <v>24</v>
      </c>
      <c r="J82" s="4">
        <f t="shared" si="4"/>
        <v>77.41935483870968</v>
      </c>
      <c r="K82" s="4"/>
    </row>
    <row r="83" spans="1:11">
      <c r="A83" s="2">
        <v>38</v>
      </c>
      <c r="B83" s="49" t="s">
        <v>116</v>
      </c>
      <c r="C83" s="2">
        <v>1</v>
      </c>
      <c r="D83" s="13" t="s">
        <v>117</v>
      </c>
      <c r="E83" s="4">
        <v>30</v>
      </c>
      <c r="F83" s="4">
        <v>0</v>
      </c>
      <c r="G83" s="4">
        <v>0</v>
      </c>
      <c r="H83" s="4">
        <v>4</v>
      </c>
      <c r="I83" s="4">
        <v>26</v>
      </c>
      <c r="J83" s="4">
        <f t="shared" si="4"/>
        <v>83.870967741935488</v>
      </c>
      <c r="K83" s="4"/>
    </row>
    <row r="84" spans="1:11" ht="30">
      <c r="A84" s="50"/>
      <c r="B84" s="137" t="s">
        <v>118</v>
      </c>
      <c r="C84" s="51"/>
      <c r="D84" s="12" t="s">
        <v>95</v>
      </c>
      <c r="E84" s="4">
        <v>30</v>
      </c>
      <c r="F84" s="4">
        <v>0</v>
      </c>
      <c r="G84" s="4">
        <v>1</v>
      </c>
      <c r="H84" s="4">
        <v>4</v>
      </c>
      <c r="I84" s="4">
        <v>25</v>
      </c>
      <c r="J84" s="4">
        <f>I84/31*100</f>
        <v>80.645161290322577</v>
      </c>
      <c r="K84" s="4"/>
    </row>
    <row r="85" spans="1:11" ht="45">
      <c r="A85" s="50">
        <v>39</v>
      </c>
      <c r="B85" s="137"/>
      <c r="C85" s="52">
        <v>2</v>
      </c>
      <c r="D85" s="13" t="s">
        <v>119</v>
      </c>
      <c r="E85" s="4">
        <v>30</v>
      </c>
      <c r="F85" s="4">
        <v>0</v>
      </c>
      <c r="G85" s="4">
        <v>2</v>
      </c>
      <c r="H85" s="4">
        <v>4</v>
      </c>
      <c r="I85" s="4">
        <v>24</v>
      </c>
      <c r="J85" s="4">
        <f t="shared" si="4"/>
        <v>77.41935483870968</v>
      </c>
      <c r="K85" s="4"/>
    </row>
    <row r="86" spans="1:11" ht="60">
      <c r="A86" s="2">
        <v>40</v>
      </c>
      <c r="B86" s="6" t="s">
        <v>120</v>
      </c>
      <c r="C86" s="2">
        <v>1</v>
      </c>
      <c r="D86" s="3" t="s">
        <v>121</v>
      </c>
      <c r="E86" s="4">
        <v>30</v>
      </c>
      <c r="F86" s="4">
        <v>0</v>
      </c>
      <c r="G86" s="4">
        <v>0</v>
      </c>
      <c r="H86" s="4">
        <v>4</v>
      </c>
      <c r="I86" s="4">
        <v>26</v>
      </c>
      <c r="J86" s="4">
        <f t="shared" si="4"/>
        <v>83.870967741935488</v>
      </c>
      <c r="K86" s="4"/>
    </row>
    <row r="87" spans="1:11" ht="60">
      <c r="A87" s="2">
        <v>41</v>
      </c>
      <c r="B87" s="11" t="s">
        <v>122</v>
      </c>
      <c r="C87" s="2">
        <v>1</v>
      </c>
      <c r="D87" s="3" t="s">
        <v>123</v>
      </c>
      <c r="E87" s="4">
        <v>30</v>
      </c>
      <c r="F87" s="4"/>
      <c r="G87" s="4">
        <v>0</v>
      </c>
      <c r="H87" s="4">
        <v>4</v>
      </c>
      <c r="I87" s="4">
        <v>26</v>
      </c>
      <c r="J87" s="4">
        <f t="shared" si="4"/>
        <v>83.870967741935488</v>
      </c>
      <c r="K87" s="4"/>
    </row>
    <row r="88" spans="1:11" ht="30">
      <c r="A88" s="2">
        <v>42</v>
      </c>
      <c r="B88" s="13" t="s">
        <v>124</v>
      </c>
      <c r="C88" s="2">
        <v>1</v>
      </c>
      <c r="D88" s="12" t="s">
        <v>125</v>
      </c>
      <c r="E88" s="4">
        <v>30</v>
      </c>
      <c r="F88" s="4">
        <v>0</v>
      </c>
      <c r="G88" s="4">
        <v>0</v>
      </c>
      <c r="H88" s="4">
        <v>4</v>
      </c>
      <c r="I88" s="4">
        <v>26</v>
      </c>
      <c r="J88" s="4">
        <f t="shared" si="4"/>
        <v>83.870967741935488</v>
      </c>
      <c r="K88" s="4"/>
    </row>
    <row r="89" spans="1:11" ht="60">
      <c r="A89" s="118">
        <v>43</v>
      </c>
      <c r="B89" s="118" t="s">
        <v>126</v>
      </c>
      <c r="C89" s="118">
        <v>3</v>
      </c>
      <c r="D89" s="5" t="s">
        <v>127</v>
      </c>
      <c r="E89" s="4">
        <v>30</v>
      </c>
      <c r="F89" s="4">
        <v>0</v>
      </c>
      <c r="G89" s="4">
        <v>0</v>
      </c>
      <c r="H89" s="4">
        <v>4</v>
      </c>
      <c r="I89" s="4">
        <v>26</v>
      </c>
      <c r="J89" s="4">
        <f t="shared" si="4"/>
        <v>83.870967741935488</v>
      </c>
      <c r="K89" s="4"/>
    </row>
    <row r="90" spans="1:11" ht="30">
      <c r="A90" s="119"/>
      <c r="B90" s="119"/>
      <c r="C90" s="119"/>
      <c r="D90" s="5" t="s">
        <v>156</v>
      </c>
      <c r="E90" s="4">
        <v>30</v>
      </c>
      <c r="F90" s="4">
        <v>0</v>
      </c>
      <c r="G90" s="4">
        <v>0</v>
      </c>
      <c r="H90" s="4">
        <v>4</v>
      </c>
      <c r="I90" s="4">
        <v>26</v>
      </c>
      <c r="J90" s="4">
        <f t="shared" si="4"/>
        <v>83.870967741935488</v>
      </c>
      <c r="K90" s="4"/>
    </row>
    <row r="91" spans="1:11" ht="45">
      <c r="A91" s="120"/>
      <c r="B91" s="120"/>
      <c r="C91" s="120"/>
      <c r="D91" s="5" t="s">
        <v>128</v>
      </c>
      <c r="E91" s="4">
        <v>30</v>
      </c>
      <c r="F91" s="4">
        <v>0</v>
      </c>
      <c r="G91" s="4">
        <v>0</v>
      </c>
      <c r="H91" s="4">
        <v>4</v>
      </c>
      <c r="I91" s="4">
        <v>26</v>
      </c>
      <c r="J91" s="4">
        <f t="shared" si="4"/>
        <v>83.870967741935488</v>
      </c>
      <c r="K91" s="4"/>
    </row>
    <row r="92" spans="1:11" ht="30">
      <c r="A92" s="2">
        <v>44</v>
      </c>
      <c r="B92" s="13" t="s">
        <v>129</v>
      </c>
      <c r="C92" s="14">
        <v>1</v>
      </c>
      <c r="D92" s="12" t="s">
        <v>130</v>
      </c>
      <c r="E92" s="4">
        <v>30</v>
      </c>
      <c r="F92" s="4">
        <v>0</v>
      </c>
      <c r="G92" s="4">
        <v>0</v>
      </c>
      <c r="H92" s="4">
        <v>4</v>
      </c>
      <c r="I92" s="4">
        <v>26</v>
      </c>
      <c r="J92" s="4">
        <f t="shared" si="4"/>
        <v>83.870967741935488</v>
      </c>
      <c r="K92" s="4"/>
    </row>
    <row r="93" spans="1:11">
      <c r="A93" s="2">
        <v>45</v>
      </c>
      <c r="B93" s="4" t="s">
        <v>131</v>
      </c>
      <c r="C93" s="2">
        <v>1</v>
      </c>
      <c r="D93" s="3" t="s">
        <v>132</v>
      </c>
      <c r="E93" s="4">
        <v>30</v>
      </c>
      <c r="F93" s="4">
        <v>0</v>
      </c>
      <c r="G93" s="4">
        <v>15</v>
      </c>
      <c r="H93" s="4">
        <v>0</v>
      </c>
      <c r="I93" s="4">
        <v>15</v>
      </c>
      <c r="J93" s="4">
        <f t="shared" si="4"/>
        <v>48.387096774193552</v>
      </c>
      <c r="K93" s="4"/>
    </row>
    <row r="94" spans="1:11">
      <c r="A94" s="2">
        <v>46</v>
      </c>
      <c r="B94" s="4" t="s">
        <v>133</v>
      </c>
      <c r="C94" s="14">
        <v>1</v>
      </c>
      <c r="D94" s="12" t="s">
        <v>134</v>
      </c>
      <c r="E94" s="4">
        <v>30</v>
      </c>
      <c r="F94" s="4">
        <v>0</v>
      </c>
      <c r="G94" s="4">
        <v>4</v>
      </c>
      <c r="H94" s="4">
        <v>4</v>
      </c>
      <c r="I94" s="4">
        <v>22</v>
      </c>
      <c r="J94" s="4">
        <f t="shared" si="4"/>
        <v>70.967741935483872</v>
      </c>
      <c r="K94" s="4"/>
    </row>
    <row r="95" spans="1:11" ht="60">
      <c r="A95" s="118">
        <v>47</v>
      </c>
      <c r="B95" s="118" t="s">
        <v>135</v>
      </c>
      <c r="C95" s="118">
        <v>3</v>
      </c>
      <c r="D95" s="12" t="s">
        <v>136</v>
      </c>
      <c r="E95" s="4">
        <v>30</v>
      </c>
      <c r="F95" s="4">
        <v>0</v>
      </c>
      <c r="G95" s="4">
        <v>0</v>
      </c>
      <c r="H95" s="4">
        <v>4</v>
      </c>
      <c r="I95" s="4">
        <v>26</v>
      </c>
      <c r="J95" s="4">
        <f t="shared" si="4"/>
        <v>83.870967741935488</v>
      </c>
      <c r="K95" s="4"/>
    </row>
    <row r="96" spans="1:11">
      <c r="A96" s="119"/>
      <c r="B96" s="119"/>
      <c r="C96" s="119"/>
      <c r="D96" s="12" t="s">
        <v>137</v>
      </c>
      <c r="E96" s="4">
        <v>30</v>
      </c>
      <c r="F96" s="4">
        <v>0</v>
      </c>
      <c r="G96" s="4">
        <v>2</v>
      </c>
      <c r="H96" s="4">
        <v>4</v>
      </c>
      <c r="I96" s="4">
        <v>24</v>
      </c>
      <c r="J96" s="4">
        <f t="shared" si="4"/>
        <v>77.41935483870968</v>
      </c>
      <c r="K96" s="4"/>
    </row>
    <row r="97" spans="1:11" ht="45">
      <c r="A97" s="120"/>
      <c r="B97" s="120"/>
      <c r="C97" s="120"/>
      <c r="D97" s="12" t="s">
        <v>138</v>
      </c>
      <c r="E97" s="4">
        <v>30</v>
      </c>
      <c r="F97" s="4">
        <v>0</v>
      </c>
      <c r="G97" s="4">
        <v>7</v>
      </c>
      <c r="H97" s="4">
        <v>4</v>
      </c>
      <c r="I97" s="4">
        <v>19</v>
      </c>
      <c r="J97" s="4">
        <f t="shared" si="4"/>
        <v>61.29032258064516</v>
      </c>
      <c r="K97" s="4"/>
    </row>
    <row r="98" spans="1:11">
      <c r="A98" s="118">
        <v>48</v>
      </c>
      <c r="B98" s="118" t="s">
        <v>139</v>
      </c>
      <c r="C98" s="118">
        <v>4</v>
      </c>
      <c r="D98" s="12" t="s">
        <v>140</v>
      </c>
      <c r="E98" s="4">
        <v>30</v>
      </c>
      <c r="F98" s="4">
        <v>0</v>
      </c>
      <c r="G98" s="4">
        <v>2</v>
      </c>
      <c r="H98" s="4">
        <v>4</v>
      </c>
      <c r="I98" s="4">
        <v>24</v>
      </c>
      <c r="J98" s="4">
        <f t="shared" si="4"/>
        <v>77.41935483870968</v>
      </c>
      <c r="K98" s="4"/>
    </row>
    <row r="99" spans="1:11" ht="30">
      <c r="A99" s="119"/>
      <c r="B99" s="119"/>
      <c r="C99" s="119"/>
      <c r="D99" s="12" t="s">
        <v>141</v>
      </c>
      <c r="E99" s="4">
        <v>30</v>
      </c>
      <c r="F99" s="4">
        <v>0</v>
      </c>
      <c r="G99" s="4">
        <v>0</v>
      </c>
      <c r="H99" s="4">
        <v>4</v>
      </c>
      <c r="I99" s="4">
        <v>26</v>
      </c>
      <c r="J99" s="4">
        <f t="shared" si="4"/>
        <v>83.870967741935488</v>
      </c>
      <c r="K99" s="4"/>
    </row>
    <row r="100" spans="1:11">
      <c r="A100" s="119"/>
      <c r="B100" s="119"/>
      <c r="C100" s="119"/>
      <c r="D100" s="12" t="s">
        <v>142</v>
      </c>
      <c r="E100" s="4">
        <v>30</v>
      </c>
      <c r="F100" s="4">
        <v>0</v>
      </c>
      <c r="G100" s="4">
        <v>0</v>
      </c>
      <c r="H100" s="4">
        <v>4</v>
      </c>
      <c r="I100" s="4">
        <v>26</v>
      </c>
      <c r="J100" s="4">
        <f t="shared" si="4"/>
        <v>83.870967741935488</v>
      </c>
      <c r="K100" s="4"/>
    </row>
    <row r="101" spans="1:11">
      <c r="A101" s="120"/>
      <c r="B101" s="120"/>
      <c r="C101" s="120"/>
      <c r="D101" s="12" t="s">
        <v>157</v>
      </c>
      <c r="E101" s="4">
        <v>30</v>
      </c>
      <c r="F101" s="4">
        <v>0</v>
      </c>
      <c r="G101" s="4">
        <v>2</v>
      </c>
      <c r="H101" s="4">
        <v>4</v>
      </c>
      <c r="I101" s="4">
        <v>24</v>
      </c>
      <c r="J101" s="4">
        <f t="shared" si="4"/>
        <v>77.41935483870968</v>
      </c>
      <c r="K101" s="4"/>
    </row>
  </sheetData>
  <mergeCells count="52"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A22:A33"/>
    <mergeCell ref="B22:B33"/>
    <mergeCell ref="C22:C33"/>
    <mergeCell ref="A6:A7"/>
    <mergeCell ref="B6:B7"/>
    <mergeCell ref="C6:C7"/>
    <mergeCell ref="A8:A16"/>
    <mergeCell ref="B8:B16"/>
    <mergeCell ref="C8:C16"/>
    <mergeCell ref="A17:A18"/>
    <mergeCell ref="C17:C18"/>
    <mergeCell ref="A20:A21"/>
    <mergeCell ref="B20:B21"/>
    <mergeCell ref="C20:C21"/>
    <mergeCell ref="A34:A39"/>
    <mergeCell ref="B34:B39"/>
    <mergeCell ref="C34:C39"/>
    <mergeCell ref="A40:A41"/>
    <mergeCell ref="B40:B41"/>
    <mergeCell ref="C40:C41"/>
    <mergeCell ref="A42:A43"/>
    <mergeCell ref="B42:B43"/>
    <mergeCell ref="C42:C43"/>
    <mergeCell ref="A45:A46"/>
    <mergeCell ref="B45:B46"/>
    <mergeCell ref="C45:C46"/>
    <mergeCell ref="A64:A73"/>
    <mergeCell ref="B64:B73"/>
    <mergeCell ref="C64:C73"/>
    <mergeCell ref="A78:A79"/>
    <mergeCell ref="B78:B79"/>
    <mergeCell ref="C78:C79"/>
    <mergeCell ref="A98:A101"/>
    <mergeCell ref="B98:B101"/>
    <mergeCell ref="C98:C101"/>
    <mergeCell ref="B84:B85"/>
    <mergeCell ref="A89:A91"/>
    <mergeCell ref="B89:B91"/>
    <mergeCell ref="C89:C91"/>
    <mergeCell ref="A95:A97"/>
    <mergeCell ref="B95:B97"/>
    <mergeCell ref="C95:C9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sqref="A1:K101"/>
    </sheetView>
  </sheetViews>
  <sheetFormatPr defaultRowHeight="15"/>
  <sheetData>
    <row r="1" spans="1:11" ht="23.25">
      <c r="A1" s="128" t="s">
        <v>179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>
      <c r="A2" s="130" t="s">
        <v>0</v>
      </c>
      <c r="B2" s="130" t="s">
        <v>1</v>
      </c>
      <c r="C2" s="132" t="s">
        <v>2</v>
      </c>
      <c r="D2" s="132" t="s">
        <v>3</v>
      </c>
      <c r="E2" s="130" t="s">
        <v>180</v>
      </c>
      <c r="F2" s="134" t="s">
        <v>4</v>
      </c>
      <c r="G2" s="135"/>
      <c r="H2" s="136"/>
      <c r="I2" s="130" t="s">
        <v>5</v>
      </c>
      <c r="J2" s="132" t="s">
        <v>6</v>
      </c>
      <c r="K2" s="132" t="s">
        <v>7</v>
      </c>
    </row>
    <row r="3" spans="1:11">
      <c r="A3" s="131"/>
      <c r="B3" s="131"/>
      <c r="C3" s="133"/>
      <c r="D3" s="133"/>
      <c r="E3" s="131"/>
      <c r="F3" s="1"/>
      <c r="G3" s="1" t="s">
        <v>8</v>
      </c>
      <c r="H3" s="1" t="s">
        <v>9</v>
      </c>
      <c r="I3" s="131"/>
      <c r="J3" s="133"/>
      <c r="K3" s="133"/>
    </row>
    <row r="4" spans="1:11" ht="60">
      <c r="A4" s="2">
        <v>1</v>
      </c>
      <c r="B4" s="11" t="s">
        <v>10</v>
      </c>
      <c r="C4" s="2">
        <v>1</v>
      </c>
      <c r="D4" s="3" t="s">
        <v>11</v>
      </c>
      <c r="E4" s="4">
        <v>31</v>
      </c>
      <c r="F4" s="4">
        <v>0</v>
      </c>
      <c r="G4" s="4">
        <v>0</v>
      </c>
      <c r="H4" s="4">
        <v>5</v>
      </c>
      <c r="I4" s="4">
        <v>26</v>
      </c>
      <c r="J4" s="4">
        <f t="shared" ref="J4:J19" si="0">I4/31*100</f>
        <v>83.870967741935488</v>
      </c>
      <c r="K4" s="4"/>
    </row>
    <row r="5" spans="1:11" ht="60">
      <c r="A5" s="2">
        <v>2</v>
      </c>
      <c r="B5" s="11" t="s">
        <v>12</v>
      </c>
      <c r="C5" s="2">
        <v>1</v>
      </c>
      <c r="D5" s="3" t="s">
        <v>13</v>
      </c>
      <c r="E5" s="4">
        <v>31</v>
      </c>
      <c r="F5" s="4">
        <v>0</v>
      </c>
      <c r="G5" s="4">
        <v>1</v>
      </c>
      <c r="H5" s="4">
        <v>5</v>
      </c>
      <c r="I5" s="4">
        <v>25</v>
      </c>
      <c r="J5" s="4">
        <f t="shared" si="0"/>
        <v>80.645161290322577</v>
      </c>
      <c r="K5" s="4"/>
    </row>
    <row r="6" spans="1:11" ht="30">
      <c r="A6" s="118">
        <v>3</v>
      </c>
      <c r="B6" s="121" t="s">
        <v>14</v>
      </c>
      <c r="C6" s="118">
        <v>2</v>
      </c>
      <c r="D6" s="5" t="s">
        <v>147</v>
      </c>
      <c r="E6" s="4">
        <v>31</v>
      </c>
      <c r="F6" s="4">
        <v>0</v>
      </c>
      <c r="G6" s="4">
        <v>15</v>
      </c>
      <c r="H6" s="4">
        <v>5</v>
      </c>
      <c r="I6" s="4">
        <v>11</v>
      </c>
      <c r="J6" s="4">
        <f t="shared" si="0"/>
        <v>35.483870967741936</v>
      </c>
      <c r="K6" s="4"/>
    </row>
    <row r="7" spans="1:11" ht="30">
      <c r="A7" s="120"/>
      <c r="B7" s="123"/>
      <c r="C7" s="120"/>
      <c r="D7" s="5" t="s">
        <v>148</v>
      </c>
      <c r="E7" s="4">
        <v>31</v>
      </c>
      <c r="F7" s="4">
        <v>0</v>
      </c>
      <c r="G7" s="4">
        <v>12</v>
      </c>
      <c r="H7" s="4">
        <v>5</v>
      </c>
      <c r="I7" s="4">
        <v>14</v>
      </c>
      <c r="J7" s="4">
        <f t="shared" si="0"/>
        <v>45.161290322580641</v>
      </c>
      <c r="K7" s="4"/>
    </row>
    <row r="8" spans="1:11" ht="60">
      <c r="A8" s="118">
        <v>4</v>
      </c>
      <c r="B8" s="121" t="s">
        <v>15</v>
      </c>
      <c r="C8" s="118">
        <v>9</v>
      </c>
      <c r="D8" s="7" t="s">
        <v>16</v>
      </c>
      <c r="E8" s="4">
        <v>31</v>
      </c>
      <c r="F8" s="4">
        <v>0</v>
      </c>
      <c r="G8" s="4">
        <v>2</v>
      </c>
      <c r="H8" s="4">
        <v>5</v>
      </c>
      <c r="I8" s="4">
        <v>24</v>
      </c>
      <c r="J8" s="4">
        <f t="shared" si="0"/>
        <v>77.41935483870968</v>
      </c>
      <c r="K8" s="4"/>
    </row>
    <row r="9" spans="1:11" ht="60">
      <c r="A9" s="119"/>
      <c r="B9" s="122"/>
      <c r="C9" s="119"/>
      <c r="D9" s="7" t="s">
        <v>17</v>
      </c>
      <c r="E9" s="4">
        <v>31</v>
      </c>
      <c r="F9" s="4">
        <v>0</v>
      </c>
      <c r="G9" s="4">
        <v>2</v>
      </c>
      <c r="H9" s="4">
        <v>5</v>
      </c>
      <c r="I9" s="4">
        <v>24</v>
      </c>
      <c r="J9" s="4">
        <f t="shared" si="0"/>
        <v>77.41935483870968</v>
      </c>
      <c r="K9" s="4"/>
    </row>
    <row r="10" spans="1:11">
      <c r="A10" s="119"/>
      <c r="B10" s="122"/>
      <c r="C10" s="119"/>
      <c r="D10" s="7" t="s">
        <v>18</v>
      </c>
      <c r="E10" s="4">
        <v>31</v>
      </c>
      <c r="F10" s="4">
        <v>0</v>
      </c>
      <c r="G10" s="4">
        <v>3</v>
      </c>
      <c r="H10" s="4">
        <v>5</v>
      </c>
      <c r="I10" s="4">
        <v>23</v>
      </c>
      <c r="J10" s="4">
        <f t="shared" si="0"/>
        <v>74.193548387096769</v>
      </c>
      <c r="K10" s="4"/>
    </row>
    <row r="11" spans="1:11" ht="30">
      <c r="A11" s="119"/>
      <c r="B11" s="122"/>
      <c r="C11" s="119"/>
      <c r="D11" s="7" t="s">
        <v>149</v>
      </c>
      <c r="E11" s="4">
        <v>31</v>
      </c>
      <c r="F11" s="4">
        <v>0</v>
      </c>
      <c r="G11" s="4">
        <v>2</v>
      </c>
      <c r="H11" s="4">
        <v>5</v>
      </c>
      <c r="I11" s="4">
        <v>24</v>
      </c>
      <c r="J11" s="4">
        <f t="shared" si="0"/>
        <v>77.41935483870968</v>
      </c>
      <c r="K11" s="4"/>
    </row>
    <row r="12" spans="1:11" ht="60">
      <c r="A12" s="119"/>
      <c r="B12" s="122"/>
      <c r="C12" s="119"/>
      <c r="D12" s="7" t="s">
        <v>19</v>
      </c>
      <c r="E12" s="4">
        <v>31</v>
      </c>
      <c r="F12" s="4">
        <v>0</v>
      </c>
      <c r="G12" s="4">
        <v>2</v>
      </c>
      <c r="H12" s="4">
        <v>5</v>
      </c>
      <c r="I12" s="4">
        <v>24</v>
      </c>
      <c r="J12" s="4">
        <f t="shared" si="0"/>
        <v>77.41935483870968</v>
      </c>
      <c r="K12" s="4"/>
    </row>
    <row r="13" spans="1:11" ht="30">
      <c r="A13" s="119"/>
      <c r="B13" s="122"/>
      <c r="C13" s="119"/>
      <c r="D13" s="7" t="s">
        <v>150</v>
      </c>
      <c r="E13" s="4">
        <v>31</v>
      </c>
      <c r="F13" s="4">
        <v>0</v>
      </c>
      <c r="G13" s="4">
        <v>13</v>
      </c>
      <c r="H13" s="4">
        <v>5</v>
      </c>
      <c r="I13" s="4">
        <v>13</v>
      </c>
      <c r="J13" s="4">
        <f t="shared" si="0"/>
        <v>41.935483870967744</v>
      </c>
      <c r="K13" s="4"/>
    </row>
    <row r="14" spans="1:11" ht="45">
      <c r="A14" s="119"/>
      <c r="B14" s="122"/>
      <c r="C14" s="119"/>
      <c r="D14" s="8" t="s">
        <v>144</v>
      </c>
      <c r="E14" s="4">
        <v>31</v>
      </c>
      <c r="F14" s="4">
        <v>0</v>
      </c>
      <c r="G14" s="4">
        <v>0</v>
      </c>
      <c r="H14" s="4">
        <v>6</v>
      </c>
      <c r="I14" s="4">
        <v>25</v>
      </c>
      <c r="J14" s="4">
        <f t="shared" si="0"/>
        <v>80.645161290322577</v>
      </c>
      <c r="K14" s="4"/>
    </row>
    <row r="15" spans="1:11" ht="45">
      <c r="A15" s="119"/>
      <c r="B15" s="122"/>
      <c r="C15" s="119"/>
      <c r="D15" s="8" t="s">
        <v>143</v>
      </c>
      <c r="E15" s="4">
        <v>31</v>
      </c>
      <c r="F15" s="4">
        <v>0</v>
      </c>
      <c r="G15" s="4">
        <v>1</v>
      </c>
      <c r="H15" s="4">
        <v>4</v>
      </c>
      <c r="I15" s="4">
        <v>26</v>
      </c>
      <c r="J15" s="4">
        <f t="shared" si="0"/>
        <v>83.870967741935488</v>
      </c>
      <c r="K15" s="4"/>
    </row>
    <row r="16" spans="1:11" ht="30">
      <c r="A16" s="120"/>
      <c r="B16" s="123"/>
      <c r="C16" s="120"/>
      <c r="D16" s="8" t="s">
        <v>145</v>
      </c>
      <c r="E16" s="4">
        <v>31</v>
      </c>
      <c r="F16" s="4">
        <v>0</v>
      </c>
      <c r="G16" s="4">
        <v>1</v>
      </c>
      <c r="H16" s="4">
        <v>5</v>
      </c>
      <c r="I16" s="4">
        <v>25</v>
      </c>
      <c r="J16" s="4">
        <f t="shared" si="0"/>
        <v>80.645161290322577</v>
      </c>
      <c r="K16" s="4"/>
    </row>
    <row r="17" spans="1:11" ht="60">
      <c r="A17" s="118">
        <v>5</v>
      </c>
      <c r="B17" s="11" t="s">
        <v>20</v>
      </c>
      <c r="C17" s="118">
        <v>2</v>
      </c>
      <c r="D17" s="5" t="s">
        <v>21</v>
      </c>
      <c r="E17" s="4">
        <v>31</v>
      </c>
      <c r="F17" s="4">
        <v>0</v>
      </c>
      <c r="G17" s="4">
        <v>3</v>
      </c>
      <c r="H17" s="4">
        <v>5</v>
      </c>
      <c r="I17" s="4">
        <v>23</v>
      </c>
      <c r="J17" s="4">
        <f t="shared" si="0"/>
        <v>74.193548387096769</v>
      </c>
      <c r="K17" s="4"/>
    </row>
    <row r="18" spans="1:11" ht="45">
      <c r="A18" s="120"/>
      <c r="B18" s="11"/>
      <c r="C18" s="120"/>
      <c r="D18" s="5" t="s">
        <v>22</v>
      </c>
      <c r="E18" s="4">
        <v>31</v>
      </c>
      <c r="F18" s="4">
        <v>0</v>
      </c>
      <c r="G18" s="4">
        <v>1</v>
      </c>
      <c r="H18" s="4">
        <v>4</v>
      </c>
      <c r="I18" s="4">
        <v>26</v>
      </c>
      <c r="J18" s="4">
        <f t="shared" si="0"/>
        <v>83.870967741935488</v>
      </c>
      <c r="K18" s="4"/>
    </row>
    <row r="19" spans="1:11" ht="45">
      <c r="A19" s="2">
        <v>6</v>
      </c>
      <c r="B19" s="11" t="s">
        <v>23</v>
      </c>
      <c r="C19" s="2">
        <v>1</v>
      </c>
      <c r="D19" s="9" t="s">
        <v>24</v>
      </c>
      <c r="E19" s="4">
        <v>31</v>
      </c>
      <c r="F19" s="4">
        <v>0</v>
      </c>
      <c r="G19" s="4">
        <v>3</v>
      </c>
      <c r="H19" s="4">
        <v>4</v>
      </c>
      <c r="I19" s="4">
        <v>24</v>
      </c>
      <c r="J19" s="4">
        <f t="shared" si="0"/>
        <v>77.41935483870968</v>
      </c>
      <c r="K19" s="4"/>
    </row>
    <row r="20" spans="1:11">
      <c r="A20" s="118">
        <v>7</v>
      </c>
      <c r="B20" s="121" t="s">
        <v>25</v>
      </c>
      <c r="C20" s="118">
        <v>2</v>
      </c>
      <c r="D20" s="10" t="s">
        <v>26</v>
      </c>
      <c r="E20" s="4">
        <v>31</v>
      </c>
      <c r="F20" s="4">
        <v>0</v>
      </c>
      <c r="G20" s="4">
        <v>4</v>
      </c>
      <c r="H20" s="4">
        <v>4</v>
      </c>
      <c r="I20" s="4">
        <v>23</v>
      </c>
      <c r="J20" s="4">
        <f>I20/30*100</f>
        <v>76.666666666666671</v>
      </c>
      <c r="K20" s="4"/>
    </row>
    <row r="21" spans="1:11">
      <c r="A21" s="120"/>
      <c r="B21" s="123"/>
      <c r="C21" s="120"/>
      <c r="D21" s="10" t="s">
        <v>27</v>
      </c>
      <c r="E21" s="4">
        <v>31</v>
      </c>
      <c r="F21" s="4">
        <v>0</v>
      </c>
      <c r="G21" s="4">
        <v>2</v>
      </c>
      <c r="H21" s="4">
        <v>4</v>
      </c>
      <c r="I21" s="4">
        <v>25</v>
      </c>
      <c r="J21" s="4">
        <f>I21/31*100</f>
        <v>80.645161290322577</v>
      </c>
      <c r="K21" s="4"/>
    </row>
    <row r="22" spans="1:11">
      <c r="A22" s="118">
        <v>8</v>
      </c>
      <c r="B22" s="126" t="s">
        <v>28</v>
      </c>
      <c r="C22" s="127">
        <v>12</v>
      </c>
      <c r="D22" s="3" t="s">
        <v>29</v>
      </c>
      <c r="E22" s="4">
        <v>31</v>
      </c>
      <c r="F22" s="4">
        <v>0</v>
      </c>
      <c r="G22" s="4">
        <v>0</v>
      </c>
      <c r="H22" s="4">
        <v>3</v>
      </c>
      <c r="I22" s="4">
        <v>28</v>
      </c>
      <c r="J22" s="4">
        <f>I22/30*100</f>
        <v>93.333333333333329</v>
      </c>
      <c r="K22" s="4"/>
    </row>
    <row r="23" spans="1:11">
      <c r="A23" s="119"/>
      <c r="B23" s="126"/>
      <c r="C23" s="127"/>
      <c r="D23" s="3" t="s">
        <v>30</v>
      </c>
      <c r="E23" s="4">
        <v>31</v>
      </c>
      <c r="F23" s="4">
        <v>0</v>
      </c>
      <c r="G23" s="4">
        <v>0</v>
      </c>
      <c r="H23" s="4">
        <v>4</v>
      </c>
      <c r="I23" s="4">
        <v>27</v>
      </c>
      <c r="J23" s="4">
        <f>I23/31*100</f>
        <v>87.096774193548384</v>
      </c>
      <c r="K23" s="4"/>
    </row>
    <row r="24" spans="1:11">
      <c r="A24" s="119"/>
      <c r="B24" s="126"/>
      <c r="C24" s="127"/>
      <c r="D24" s="3" t="s">
        <v>152</v>
      </c>
      <c r="E24" s="4">
        <v>31</v>
      </c>
      <c r="F24" s="4">
        <v>0</v>
      </c>
      <c r="G24" s="4">
        <v>0</v>
      </c>
      <c r="H24" s="4">
        <v>2</v>
      </c>
      <c r="I24" s="4">
        <v>29</v>
      </c>
      <c r="J24" s="4">
        <f t="shared" ref="J24:J33" si="1">I24/30*100</f>
        <v>96.666666666666671</v>
      </c>
      <c r="K24" s="4"/>
    </row>
    <row r="25" spans="1:11">
      <c r="A25" s="119"/>
      <c r="B25" s="126"/>
      <c r="C25" s="127"/>
      <c r="D25" s="3" t="s">
        <v>31</v>
      </c>
      <c r="E25" s="4">
        <v>31</v>
      </c>
      <c r="F25" s="4">
        <v>0</v>
      </c>
      <c r="G25" s="4">
        <v>2</v>
      </c>
      <c r="H25" s="4">
        <v>3</v>
      </c>
      <c r="I25" s="4">
        <v>26</v>
      </c>
      <c r="J25" s="4">
        <f t="shared" si="1"/>
        <v>86.666666666666671</v>
      </c>
      <c r="K25" s="4"/>
    </row>
    <row r="26" spans="1:11">
      <c r="A26" s="119"/>
      <c r="B26" s="126"/>
      <c r="C26" s="127"/>
      <c r="D26" s="3" t="s">
        <v>32</v>
      </c>
      <c r="E26" s="4">
        <v>31</v>
      </c>
      <c r="F26" s="4">
        <v>0</v>
      </c>
      <c r="G26" s="4">
        <v>1</v>
      </c>
      <c r="H26" s="4">
        <v>4</v>
      </c>
      <c r="I26" s="4">
        <v>26</v>
      </c>
      <c r="J26" s="4">
        <f t="shared" si="1"/>
        <v>86.666666666666671</v>
      </c>
      <c r="K26" s="4"/>
    </row>
    <row r="27" spans="1:11">
      <c r="A27" s="119"/>
      <c r="B27" s="126"/>
      <c r="C27" s="127"/>
      <c r="D27" s="3" t="s">
        <v>33</v>
      </c>
      <c r="E27" s="4">
        <v>31</v>
      </c>
      <c r="F27" s="4">
        <v>0</v>
      </c>
      <c r="G27" s="4">
        <v>1</v>
      </c>
      <c r="H27" s="4">
        <v>4</v>
      </c>
      <c r="I27" s="4">
        <v>26</v>
      </c>
      <c r="J27" s="4">
        <f t="shared" si="1"/>
        <v>86.666666666666671</v>
      </c>
      <c r="K27" s="4"/>
    </row>
    <row r="28" spans="1:11">
      <c r="A28" s="119"/>
      <c r="B28" s="126"/>
      <c r="C28" s="127"/>
      <c r="D28" s="3" t="s">
        <v>153</v>
      </c>
      <c r="E28" s="4">
        <v>31</v>
      </c>
      <c r="F28" s="4">
        <v>0</v>
      </c>
      <c r="G28" s="4">
        <v>1</v>
      </c>
      <c r="H28" s="4">
        <v>4</v>
      </c>
      <c r="I28" s="4">
        <v>26</v>
      </c>
      <c r="J28" s="4">
        <f t="shared" si="1"/>
        <v>86.666666666666671</v>
      </c>
      <c r="K28" s="4"/>
    </row>
    <row r="29" spans="1:11">
      <c r="A29" s="119"/>
      <c r="B29" s="126"/>
      <c r="C29" s="127"/>
      <c r="D29" s="3" t="s">
        <v>34</v>
      </c>
      <c r="E29" s="4">
        <v>31</v>
      </c>
      <c r="F29" s="4">
        <v>0</v>
      </c>
      <c r="G29" s="4">
        <v>2</v>
      </c>
      <c r="H29" s="4">
        <v>4</v>
      </c>
      <c r="I29" s="4">
        <v>25</v>
      </c>
      <c r="J29" s="4">
        <f t="shared" si="1"/>
        <v>83.333333333333343</v>
      </c>
      <c r="K29" s="4"/>
    </row>
    <row r="30" spans="1:11">
      <c r="A30" s="119"/>
      <c r="B30" s="126"/>
      <c r="C30" s="127"/>
      <c r="D30" s="3" t="s">
        <v>35</v>
      </c>
      <c r="E30" s="4">
        <v>31</v>
      </c>
      <c r="F30" s="4">
        <v>0</v>
      </c>
      <c r="G30" s="4">
        <v>1</v>
      </c>
      <c r="H30" s="4">
        <v>5</v>
      </c>
      <c r="I30" s="4">
        <v>25</v>
      </c>
      <c r="J30" s="4">
        <f t="shared" si="1"/>
        <v>83.333333333333343</v>
      </c>
      <c r="K30" s="4"/>
    </row>
    <row r="31" spans="1:11">
      <c r="A31" s="119"/>
      <c r="B31" s="126"/>
      <c r="C31" s="127"/>
      <c r="D31" s="3" t="s">
        <v>146</v>
      </c>
      <c r="E31" s="4">
        <v>31</v>
      </c>
      <c r="F31" s="4">
        <v>0</v>
      </c>
      <c r="G31" s="4">
        <v>2</v>
      </c>
      <c r="H31" s="4">
        <v>4</v>
      </c>
      <c r="I31" s="4">
        <v>25</v>
      </c>
      <c r="J31" s="4">
        <f t="shared" si="1"/>
        <v>83.333333333333343</v>
      </c>
      <c r="K31" s="4"/>
    </row>
    <row r="32" spans="1:11">
      <c r="A32" s="119"/>
      <c r="B32" s="126"/>
      <c r="C32" s="127"/>
      <c r="D32" s="3" t="s">
        <v>36</v>
      </c>
      <c r="E32" s="4">
        <v>31</v>
      </c>
      <c r="F32" s="4">
        <v>0</v>
      </c>
      <c r="G32" s="4">
        <v>6</v>
      </c>
      <c r="H32" s="4">
        <v>4</v>
      </c>
      <c r="I32" s="4">
        <v>21</v>
      </c>
      <c r="J32" s="4">
        <f t="shared" si="1"/>
        <v>70</v>
      </c>
      <c r="K32" s="4"/>
    </row>
    <row r="33" spans="1:11">
      <c r="A33" s="120"/>
      <c r="B33" s="126"/>
      <c r="C33" s="127"/>
      <c r="D33" s="3" t="s">
        <v>37</v>
      </c>
      <c r="E33" s="4">
        <v>31</v>
      </c>
      <c r="F33" s="4">
        <v>0</v>
      </c>
      <c r="G33" s="4">
        <v>0</v>
      </c>
      <c r="H33" s="4">
        <v>5</v>
      </c>
      <c r="I33" s="4">
        <v>26</v>
      </c>
      <c r="J33" s="4">
        <f t="shared" si="1"/>
        <v>86.666666666666671</v>
      </c>
      <c r="K33" s="4"/>
    </row>
    <row r="34" spans="1:11" ht="30">
      <c r="A34" s="118">
        <v>9</v>
      </c>
      <c r="B34" s="118" t="s">
        <v>38</v>
      </c>
      <c r="C34" s="118">
        <v>6</v>
      </c>
      <c r="D34" s="12" t="s">
        <v>39</v>
      </c>
      <c r="E34" s="4">
        <v>31</v>
      </c>
      <c r="F34" s="4">
        <v>0</v>
      </c>
      <c r="G34" s="4">
        <v>2</v>
      </c>
      <c r="H34" s="4">
        <v>5</v>
      </c>
      <c r="I34" s="4">
        <v>24</v>
      </c>
      <c r="J34" s="4">
        <f t="shared" ref="J34:J60" si="2">I34/31*100</f>
        <v>77.41935483870968</v>
      </c>
      <c r="K34" s="4"/>
    </row>
    <row r="35" spans="1:11" ht="30">
      <c r="A35" s="119"/>
      <c r="B35" s="119"/>
      <c r="C35" s="119"/>
      <c r="D35" s="12" t="s">
        <v>40</v>
      </c>
      <c r="E35" s="4">
        <v>31</v>
      </c>
      <c r="F35" s="4">
        <v>0</v>
      </c>
      <c r="G35" s="4">
        <v>4</v>
      </c>
      <c r="H35" s="4">
        <v>4</v>
      </c>
      <c r="I35" s="4">
        <v>23</v>
      </c>
      <c r="J35" s="4">
        <f t="shared" si="2"/>
        <v>74.193548387096769</v>
      </c>
      <c r="K35" s="4"/>
    </row>
    <row r="36" spans="1:11" ht="45">
      <c r="A36" s="119"/>
      <c r="B36" s="119"/>
      <c r="C36" s="119"/>
      <c r="D36" s="12" t="s">
        <v>41</v>
      </c>
      <c r="E36" s="4">
        <v>31</v>
      </c>
      <c r="F36" s="4">
        <v>0</v>
      </c>
      <c r="G36" s="4">
        <v>2</v>
      </c>
      <c r="H36" s="4">
        <v>5</v>
      </c>
      <c r="I36" s="4">
        <v>24</v>
      </c>
      <c r="J36" s="4">
        <f t="shared" si="2"/>
        <v>77.41935483870968</v>
      </c>
      <c r="K36" s="4"/>
    </row>
    <row r="37" spans="1:11" ht="45">
      <c r="A37" s="119"/>
      <c r="B37" s="119"/>
      <c r="C37" s="119"/>
      <c r="D37" s="12" t="s">
        <v>42</v>
      </c>
      <c r="E37" s="4">
        <v>31</v>
      </c>
      <c r="F37" s="4">
        <v>0</v>
      </c>
      <c r="G37" s="4">
        <v>2</v>
      </c>
      <c r="H37" s="4">
        <v>5</v>
      </c>
      <c r="I37" s="4">
        <v>24</v>
      </c>
      <c r="J37" s="4">
        <f t="shared" si="2"/>
        <v>77.41935483870968</v>
      </c>
      <c r="K37" s="4"/>
    </row>
    <row r="38" spans="1:11" ht="75">
      <c r="A38" s="119"/>
      <c r="B38" s="119"/>
      <c r="C38" s="119"/>
      <c r="D38" s="12" t="s">
        <v>43</v>
      </c>
      <c r="E38" s="4">
        <v>31</v>
      </c>
      <c r="F38" s="4">
        <v>0</v>
      </c>
      <c r="G38" s="13" t="s">
        <v>181</v>
      </c>
      <c r="H38" s="4">
        <v>0</v>
      </c>
      <c r="I38" s="4">
        <v>0</v>
      </c>
      <c r="J38" s="4">
        <f t="shared" si="2"/>
        <v>0</v>
      </c>
      <c r="K38" s="4"/>
    </row>
    <row r="39" spans="1:11" ht="30">
      <c r="A39" s="120"/>
      <c r="B39" s="120"/>
      <c r="C39" s="120"/>
      <c r="D39" s="12" t="s">
        <v>44</v>
      </c>
      <c r="E39" s="4">
        <v>31</v>
      </c>
      <c r="F39" s="4">
        <v>0</v>
      </c>
      <c r="G39" s="4">
        <v>3</v>
      </c>
      <c r="H39" s="4">
        <v>4</v>
      </c>
      <c r="I39" s="4">
        <v>24</v>
      </c>
      <c r="J39" s="4">
        <f t="shared" si="2"/>
        <v>77.41935483870968</v>
      </c>
      <c r="K39" s="4"/>
    </row>
    <row r="40" spans="1:11" ht="45">
      <c r="A40" s="118">
        <v>10</v>
      </c>
      <c r="B40" s="118" t="s">
        <v>45</v>
      </c>
      <c r="C40" s="118">
        <v>2</v>
      </c>
      <c r="D40" s="13" t="s">
        <v>46</v>
      </c>
      <c r="E40" s="4">
        <v>31</v>
      </c>
      <c r="F40" s="4">
        <v>0</v>
      </c>
      <c r="G40" s="4">
        <v>1</v>
      </c>
      <c r="H40" s="4">
        <v>4</v>
      </c>
      <c r="I40" s="4">
        <v>26</v>
      </c>
      <c r="J40" s="4">
        <f t="shared" si="2"/>
        <v>83.870967741935488</v>
      </c>
      <c r="K40" s="4"/>
    </row>
    <row r="41" spans="1:11" ht="30">
      <c r="A41" s="120"/>
      <c r="B41" s="120"/>
      <c r="C41" s="120"/>
      <c r="D41" s="13" t="s">
        <v>47</v>
      </c>
      <c r="E41" s="4">
        <v>31</v>
      </c>
      <c r="F41" s="4">
        <v>0</v>
      </c>
      <c r="G41" s="4">
        <v>1</v>
      </c>
      <c r="H41" s="4">
        <v>5</v>
      </c>
      <c r="I41" s="4">
        <v>25</v>
      </c>
      <c r="J41" s="4">
        <f t="shared" si="2"/>
        <v>80.645161290322577</v>
      </c>
      <c r="K41" s="4"/>
    </row>
    <row r="42" spans="1:11" ht="45">
      <c r="A42" s="118">
        <v>11</v>
      </c>
      <c r="B42" s="118" t="s">
        <v>48</v>
      </c>
      <c r="C42" s="118">
        <v>2</v>
      </c>
      <c r="D42" s="13" t="s">
        <v>49</v>
      </c>
      <c r="E42" s="4">
        <v>31</v>
      </c>
      <c r="F42" s="4">
        <v>0</v>
      </c>
      <c r="G42" s="4" t="s">
        <v>182</v>
      </c>
      <c r="H42" s="4">
        <v>0</v>
      </c>
      <c r="I42" s="4">
        <v>0</v>
      </c>
      <c r="J42" s="4">
        <f t="shared" si="2"/>
        <v>0</v>
      </c>
      <c r="K42" s="4"/>
    </row>
    <row r="43" spans="1:11" ht="30">
      <c r="A43" s="120"/>
      <c r="B43" s="120"/>
      <c r="C43" s="120"/>
      <c r="D43" s="13" t="s">
        <v>50</v>
      </c>
      <c r="E43" s="4">
        <v>31</v>
      </c>
      <c r="F43" s="4">
        <v>0</v>
      </c>
      <c r="G43" s="4">
        <v>5</v>
      </c>
      <c r="H43" s="4">
        <v>4</v>
      </c>
      <c r="I43" s="4">
        <v>22</v>
      </c>
      <c r="J43" s="4">
        <f t="shared" si="2"/>
        <v>70.967741935483872</v>
      </c>
      <c r="K43" s="4"/>
    </row>
    <row r="44" spans="1:11" ht="45">
      <c r="A44" s="2">
        <v>12</v>
      </c>
      <c r="B44" s="13" t="s">
        <v>51</v>
      </c>
      <c r="C44" s="14">
        <v>1</v>
      </c>
      <c r="D44" s="12" t="s">
        <v>52</v>
      </c>
      <c r="E44" s="4">
        <v>31</v>
      </c>
      <c r="F44" s="4">
        <v>0</v>
      </c>
      <c r="G44" s="4">
        <v>2</v>
      </c>
      <c r="H44" s="4">
        <v>4</v>
      </c>
      <c r="I44" s="4">
        <v>25</v>
      </c>
      <c r="J44" s="4">
        <f t="shared" si="2"/>
        <v>80.645161290322577</v>
      </c>
      <c r="K44" s="4"/>
    </row>
    <row r="45" spans="1:11" ht="45">
      <c r="A45" s="118">
        <v>13</v>
      </c>
      <c r="B45" s="124" t="s">
        <v>53</v>
      </c>
      <c r="C45" s="118">
        <v>2</v>
      </c>
      <c r="D45" s="12" t="s">
        <v>54</v>
      </c>
      <c r="E45" s="4">
        <v>31</v>
      </c>
      <c r="F45" s="4">
        <v>0</v>
      </c>
      <c r="G45" s="4">
        <v>2</v>
      </c>
      <c r="H45" s="4">
        <v>5</v>
      </c>
      <c r="I45" s="4">
        <v>24</v>
      </c>
      <c r="J45" s="4">
        <f t="shared" si="2"/>
        <v>77.41935483870968</v>
      </c>
      <c r="K45" s="4"/>
    </row>
    <row r="46" spans="1:11" ht="45">
      <c r="A46" s="120"/>
      <c r="B46" s="125"/>
      <c r="C46" s="120"/>
      <c r="D46" s="12" t="s">
        <v>55</v>
      </c>
      <c r="E46" s="4">
        <v>31</v>
      </c>
      <c r="F46" s="4">
        <v>0</v>
      </c>
      <c r="G46" s="4">
        <v>6</v>
      </c>
      <c r="H46" s="4">
        <v>5</v>
      </c>
      <c r="I46" s="4">
        <v>20</v>
      </c>
      <c r="J46" s="4">
        <f t="shared" si="2"/>
        <v>64.516129032258064</v>
      </c>
      <c r="K46" s="4"/>
    </row>
    <row r="47" spans="1:11" ht="60">
      <c r="A47" s="2">
        <v>14</v>
      </c>
      <c r="B47" s="13" t="s">
        <v>56</v>
      </c>
      <c r="C47" s="2">
        <v>1</v>
      </c>
      <c r="D47" s="12" t="s">
        <v>57</v>
      </c>
      <c r="E47" s="4">
        <v>31</v>
      </c>
      <c r="F47" s="4">
        <v>0</v>
      </c>
      <c r="G47" s="4">
        <v>2</v>
      </c>
      <c r="H47" s="4">
        <v>4</v>
      </c>
      <c r="I47" s="4">
        <v>25</v>
      </c>
      <c r="J47" s="4">
        <f t="shared" si="2"/>
        <v>80.645161290322577</v>
      </c>
      <c r="K47" s="4"/>
    </row>
    <row r="48" spans="1:11" ht="75">
      <c r="A48" s="2">
        <v>15</v>
      </c>
      <c r="B48" s="13" t="s">
        <v>58</v>
      </c>
      <c r="C48" s="2">
        <v>2</v>
      </c>
      <c r="D48" s="12" t="s">
        <v>59</v>
      </c>
      <c r="E48" s="4">
        <v>31</v>
      </c>
      <c r="F48" s="4">
        <v>0</v>
      </c>
      <c r="G48" s="4">
        <v>1</v>
      </c>
      <c r="H48" s="4">
        <v>5</v>
      </c>
      <c r="I48" s="4">
        <v>25</v>
      </c>
      <c r="J48" s="4">
        <f t="shared" si="2"/>
        <v>80.645161290322577</v>
      </c>
      <c r="K48" s="4"/>
    </row>
    <row r="49" spans="1:11" ht="45">
      <c r="A49" s="2"/>
      <c r="B49" s="13"/>
      <c r="C49" s="2"/>
      <c r="D49" s="12" t="s">
        <v>60</v>
      </c>
      <c r="E49" s="4">
        <v>31</v>
      </c>
      <c r="F49" s="4">
        <v>0</v>
      </c>
      <c r="G49" s="4">
        <v>3</v>
      </c>
      <c r="H49" s="4">
        <v>4</v>
      </c>
      <c r="I49" s="4">
        <v>24</v>
      </c>
      <c r="J49" s="4">
        <f t="shared" si="2"/>
        <v>77.41935483870968</v>
      </c>
      <c r="K49" s="4"/>
    </row>
    <row r="50" spans="1:11" ht="30">
      <c r="A50" s="2">
        <v>16</v>
      </c>
      <c r="B50" s="11" t="s">
        <v>61</v>
      </c>
      <c r="C50" s="14">
        <v>1</v>
      </c>
      <c r="D50" s="15" t="s">
        <v>62</v>
      </c>
      <c r="E50" s="4">
        <v>31</v>
      </c>
      <c r="F50" s="4">
        <v>0</v>
      </c>
      <c r="G50" s="4">
        <v>0</v>
      </c>
      <c r="H50" s="4">
        <v>0</v>
      </c>
      <c r="I50" s="4">
        <v>3</v>
      </c>
      <c r="J50" s="4">
        <f t="shared" si="2"/>
        <v>9.67741935483871</v>
      </c>
      <c r="K50" s="4"/>
    </row>
    <row r="51" spans="1:11">
      <c r="A51" s="2">
        <v>17</v>
      </c>
      <c r="B51" s="2" t="s">
        <v>63</v>
      </c>
      <c r="C51" s="14">
        <v>1</v>
      </c>
      <c r="D51" s="16" t="s">
        <v>64</v>
      </c>
      <c r="E51" s="4">
        <v>31</v>
      </c>
      <c r="F51" s="4">
        <v>0</v>
      </c>
      <c r="G51" s="4">
        <v>0</v>
      </c>
      <c r="H51" s="4">
        <v>0</v>
      </c>
      <c r="I51" s="4">
        <v>3</v>
      </c>
      <c r="J51" s="4">
        <f t="shared" si="2"/>
        <v>9.67741935483871</v>
      </c>
      <c r="K51" s="4"/>
    </row>
    <row r="52" spans="1:11">
      <c r="A52" s="2">
        <v>18</v>
      </c>
      <c r="B52" s="2" t="s">
        <v>65</v>
      </c>
      <c r="C52" s="14">
        <v>1</v>
      </c>
      <c r="D52" s="16" t="s">
        <v>66</v>
      </c>
      <c r="E52" s="4">
        <v>31</v>
      </c>
      <c r="F52" s="4">
        <v>0</v>
      </c>
      <c r="G52" s="4">
        <v>0</v>
      </c>
      <c r="H52" s="4">
        <v>0</v>
      </c>
      <c r="I52" s="4">
        <v>3</v>
      </c>
      <c r="J52" s="4">
        <f t="shared" si="2"/>
        <v>9.67741935483871</v>
      </c>
      <c r="K52" s="4"/>
    </row>
    <row r="53" spans="1:11">
      <c r="A53" s="2">
        <v>19</v>
      </c>
      <c r="B53" s="2" t="s">
        <v>67</v>
      </c>
      <c r="C53" s="14">
        <v>1</v>
      </c>
      <c r="D53" s="16" t="s">
        <v>68</v>
      </c>
      <c r="E53" s="4">
        <v>31</v>
      </c>
      <c r="F53" s="4">
        <v>0</v>
      </c>
      <c r="G53" s="4">
        <v>0</v>
      </c>
      <c r="H53" s="4">
        <v>0</v>
      </c>
      <c r="I53" s="4">
        <v>3</v>
      </c>
      <c r="J53" s="4">
        <f t="shared" si="2"/>
        <v>9.67741935483871</v>
      </c>
      <c r="K53" s="4"/>
    </row>
    <row r="54" spans="1:11">
      <c r="A54" s="2">
        <v>20</v>
      </c>
      <c r="B54" s="2" t="s">
        <v>69</v>
      </c>
      <c r="C54" s="14">
        <v>1</v>
      </c>
      <c r="D54" s="16" t="s">
        <v>70</v>
      </c>
      <c r="E54" s="4">
        <v>31</v>
      </c>
      <c r="F54" s="4">
        <v>0</v>
      </c>
      <c r="G54" s="4">
        <v>0</v>
      </c>
      <c r="H54" s="4">
        <v>0</v>
      </c>
      <c r="I54" s="4">
        <v>3</v>
      </c>
      <c r="J54" s="4">
        <f t="shared" si="2"/>
        <v>9.67741935483871</v>
      </c>
      <c r="K54" s="4"/>
    </row>
    <row r="55" spans="1:11">
      <c r="A55" s="2">
        <v>21</v>
      </c>
      <c r="B55" s="2" t="s">
        <v>71</v>
      </c>
      <c r="C55" s="14">
        <v>1</v>
      </c>
      <c r="D55" s="16" t="s">
        <v>72</v>
      </c>
      <c r="E55" s="4">
        <v>31</v>
      </c>
      <c r="F55" s="4">
        <v>0</v>
      </c>
      <c r="G55" s="4">
        <v>0</v>
      </c>
      <c r="H55" s="4">
        <v>0</v>
      </c>
      <c r="I55" s="4">
        <v>3</v>
      </c>
      <c r="J55" s="4">
        <f t="shared" si="2"/>
        <v>9.67741935483871</v>
      </c>
      <c r="K55" s="4"/>
    </row>
    <row r="56" spans="1:11">
      <c r="A56" s="2">
        <v>22</v>
      </c>
      <c r="B56" s="2" t="s">
        <v>73</v>
      </c>
      <c r="C56" s="14">
        <v>1</v>
      </c>
      <c r="D56" s="16" t="s">
        <v>74</v>
      </c>
      <c r="E56" s="4">
        <v>31</v>
      </c>
      <c r="F56" s="4">
        <v>0</v>
      </c>
      <c r="G56" s="4">
        <v>0</v>
      </c>
      <c r="H56" s="4">
        <v>0</v>
      </c>
      <c r="I56" s="4">
        <v>3</v>
      </c>
      <c r="J56" s="4">
        <f t="shared" si="2"/>
        <v>9.67741935483871</v>
      </c>
      <c r="K56" s="4"/>
    </row>
    <row r="57" spans="1:11">
      <c r="A57" s="2">
        <v>23</v>
      </c>
      <c r="B57" s="2" t="s">
        <v>75</v>
      </c>
      <c r="C57" s="14">
        <v>1</v>
      </c>
      <c r="D57" s="16" t="s">
        <v>76</v>
      </c>
      <c r="E57" s="4">
        <v>31</v>
      </c>
      <c r="F57" s="4">
        <v>0</v>
      </c>
      <c r="G57" s="4">
        <v>0</v>
      </c>
      <c r="H57" s="4">
        <v>0</v>
      </c>
      <c r="I57" s="4">
        <v>3</v>
      </c>
      <c r="J57" s="4">
        <f t="shared" si="2"/>
        <v>9.67741935483871</v>
      </c>
      <c r="K57" s="4"/>
    </row>
    <row r="58" spans="1:11">
      <c r="A58" s="2">
        <v>24</v>
      </c>
      <c r="B58" s="2" t="s">
        <v>77</v>
      </c>
      <c r="C58" s="14">
        <v>1</v>
      </c>
      <c r="D58" s="16" t="s">
        <v>78</v>
      </c>
      <c r="E58" s="4">
        <v>31</v>
      </c>
      <c r="F58" s="4">
        <v>0</v>
      </c>
      <c r="G58" s="4">
        <v>0</v>
      </c>
      <c r="H58" s="4">
        <v>0</v>
      </c>
      <c r="I58" s="4">
        <v>3</v>
      </c>
      <c r="J58" s="4">
        <f t="shared" si="2"/>
        <v>9.67741935483871</v>
      </c>
      <c r="K58" s="4"/>
    </row>
    <row r="59" spans="1:11">
      <c r="A59" s="2"/>
      <c r="B59" s="2" t="s">
        <v>79</v>
      </c>
      <c r="C59" s="14">
        <v>1</v>
      </c>
      <c r="D59" s="16" t="s">
        <v>80</v>
      </c>
      <c r="E59" s="4">
        <v>31</v>
      </c>
      <c r="F59" s="4">
        <v>0</v>
      </c>
      <c r="G59" s="4">
        <v>19</v>
      </c>
      <c r="H59" s="4">
        <v>5</v>
      </c>
      <c r="I59" s="4">
        <v>7</v>
      </c>
      <c r="J59" s="4">
        <f t="shared" si="2"/>
        <v>22.58064516129032</v>
      </c>
      <c r="K59" s="4"/>
    </row>
    <row r="60" spans="1:11">
      <c r="A60" s="2">
        <v>25</v>
      </c>
      <c r="B60" s="2" t="s">
        <v>81</v>
      </c>
      <c r="C60" s="2">
        <v>1</v>
      </c>
      <c r="D60" s="9" t="s">
        <v>154</v>
      </c>
      <c r="E60" s="4">
        <v>31</v>
      </c>
      <c r="F60" s="4">
        <v>0</v>
      </c>
      <c r="G60" s="4">
        <v>0</v>
      </c>
      <c r="H60" s="4">
        <v>4</v>
      </c>
      <c r="I60" s="4">
        <v>27</v>
      </c>
      <c r="J60" s="4">
        <f t="shared" si="2"/>
        <v>87.096774193548384</v>
      </c>
      <c r="K60" s="4"/>
    </row>
    <row r="61" spans="1:11">
      <c r="A61" s="2">
        <v>26</v>
      </c>
      <c r="B61" s="2" t="s">
        <v>82</v>
      </c>
      <c r="C61" s="2">
        <v>2</v>
      </c>
      <c r="D61" s="9" t="s">
        <v>83</v>
      </c>
      <c r="E61" s="4"/>
      <c r="F61" s="4"/>
      <c r="G61" s="4"/>
      <c r="H61" s="4"/>
      <c r="I61" s="4"/>
      <c r="J61" s="4"/>
      <c r="K61" s="4"/>
    </row>
    <row r="62" spans="1:11">
      <c r="A62" s="2">
        <v>27</v>
      </c>
      <c r="B62" s="2" t="s">
        <v>84</v>
      </c>
      <c r="C62" s="2">
        <v>1</v>
      </c>
      <c r="D62" s="9" t="s">
        <v>85</v>
      </c>
      <c r="E62" s="4">
        <v>31</v>
      </c>
      <c r="F62" s="4">
        <v>0</v>
      </c>
      <c r="G62" s="4">
        <v>1</v>
      </c>
      <c r="H62" s="4">
        <v>5</v>
      </c>
      <c r="I62" s="4">
        <v>25</v>
      </c>
      <c r="J62" s="4">
        <f t="shared" ref="J62:J74" si="3">I62/31*100</f>
        <v>80.645161290322577</v>
      </c>
      <c r="K62" s="4"/>
    </row>
    <row r="63" spans="1:11" ht="45">
      <c r="A63" s="2">
        <v>28</v>
      </c>
      <c r="B63" s="11" t="s">
        <v>86</v>
      </c>
      <c r="C63" s="2">
        <v>1</v>
      </c>
      <c r="D63" s="10" t="s">
        <v>87</v>
      </c>
      <c r="E63" s="4">
        <v>31</v>
      </c>
      <c r="F63" s="4">
        <v>0</v>
      </c>
      <c r="G63" s="4">
        <v>3</v>
      </c>
      <c r="H63" s="4">
        <v>4</v>
      </c>
      <c r="I63" s="4">
        <v>24</v>
      </c>
      <c r="J63" s="4">
        <f t="shared" si="3"/>
        <v>77.41935483870968</v>
      </c>
      <c r="K63" s="4"/>
    </row>
    <row r="64" spans="1:11" ht="30">
      <c r="A64" s="118">
        <v>29</v>
      </c>
      <c r="B64" s="121" t="s">
        <v>88</v>
      </c>
      <c r="C64" s="118">
        <v>11</v>
      </c>
      <c r="D64" s="12" t="s">
        <v>89</v>
      </c>
      <c r="E64" s="4">
        <v>31</v>
      </c>
      <c r="F64" s="4">
        <v>0</v>
      </c>
      <c r="G64" s="4">
        <v>3</v>
      </c>
      <c r="H64" s="4">
        <v>4</v>
      </c>
      <c r="I64" s="4">
        <v>24</v>
      </c>
      <c r="J64" s="4">
        <f t="shared" si="3"/>
        <v>77.41935483870968</v>
      </c>
      <c r="K64" s="4"/>
    </row>
    <row r="65" spans="1:11" ht="30">
      <c r="A65" s="119"/>
      <c r="B65" s="122"/>
      <c r="C65" s="119"/>
      <c r="D65" s="12" t="s">
        <v>90</v>
      </c>
      <c r="E65" s="4">
        <v>31</v>
      </c>
      <c r="F65" s="4">
        <v>0</v>
      </c>
      <c r="G65" s="4">
        <v>5</v>
      </c>
      <c r="H65" s="4">
        <v>4</v>
      </c>
      <c r="I65" s="4">
        <v>22</v>
      </c>
      <c r="J65" s="4">
        <f t="shared" si="3"/>
        <v>70.967741935483872</v>
      </c>
      <c r="K65" s="4"/>
    </row>
    <row r="66" spans="1:11">
      <c r="A66" s="119"/>
      <c r="B66" s="122"/>
      <c r="C66" s="119"/>
      <c r="D66" s="12" t="s">
        <v>155</v>
      </c>
      <c r="E66" s="4">
        <v>31</v>
      </c>
      <c r="F66" s="4">
        <v>0</v>
      </c>
      <c r="G66" s="4">
        <v>4</v>
      </c>
      <c r="H66" s="4">
        <v>5</v>
      </c>
      <c r="I66" s="4">
        <v>22</v>
      </c>
      <c r="J66" s="4">
        <f t="shared" si="3"/>
        <v>70.967741935483872</v>
      </c>
      <c r="K66" s="4"/>
    </row>
    <row r="67" spans="1:11" ht="90">
      <c r="A67" s="119"/>
      <c r="B67" s="122"/>
      <c r="C67" s="119"/>
      <c r="D67" s="12" t="s">
        <v>91</v>
      </c>
      <c r="E67" s="4">
        <v>31</v>
      </c>
      <c r="F67" s="4">
        <v>0</v>
      </c>
      <c r="G67" s="13" t="s">
        <v>183</v>
      </c>
      <c r="H67" s="4">
        <v>0</v>
      </c>
      <c r="I67" s="4">
        <v>0</v>
      </c>
      <c r="J67" s="4">
        <f t="shared" si="3"/>
        <v>0</v>
      </c>
      <c r="K67" s="4"/>
    </row>
    <row r="68" spans="1:11">
      <c r="A68" s="119"/>
      <c r="B68" s="122"/>
      <c r="C68" s="119"/>
      <c r="D68" s="12" t="s">
        <v>92</v>
      </c>
      <c r="E68" s="4">
        <v>31</v>
      </c>
      <c r="F68" s="4">
        <v>0</v>
      </c>
      <c r="G68" s="4">
        <v>4</v>
      </c>
      <c r="H68" s="4">
        <v>4</v>
      </c>
      <c r="I68" s="4">
        <v>23</v>
      </c>
      <c r="J68" s="4">
        <f t="shared" si="3"/>
        <v>74.193548387096769</v>
      </c>
      <c r="K68" s="4"/>
    </row>
    <row r="69" spans="1:11" ht="30">
      <c r="A69" s="119"/>
      <c r="B69" s="122"/>
      <c r="C69" s="119"/>
      <c r="D69" s="12" t="s">
        <v>93</v>
      </c>
      <c r="E69" s="4">
        <v>31</v>
      </c>
      <c r="F69" s="4">
        <v>0</v>
      </c>
      <c r="G69" s="4">
        <v>2</v>
      </c>
      <c r="H69" s="4">
        <v>4</v>
      </c>
      <c r="I69" s="4">
        <v>25</v>
      </c>
      <c r="J69" s="4">
        <f t="shared" si="3"/>
        <v>80.645161290322577</v>
      </c>
      <c r="K69" s="4"/>
    </row>
    <row r="70" spans="1:11" ht="30">
      <c r="A70" s="119"/>
      <c r="B70" s="122"/>
      <c r="C70" s="119"/>
      <c r="D70" s="12" t="s">
        <v>94</v>
      </c>
      <c r="E70" s="4">
        <v>31</v>
      </c>
      <c r="F70" s="4">
        <v>0</v>
      </c>
      <c r="G70" s="4">
        <v>6</v>
      </c>
      <c r="H70" s="4">
        <v>5</v>
      </c>
      <c r="I70" s="4">
        <v>20</v>
      </c>
      <c r="J70" s="4">
        <f t="shared" si="3"/>
        <v>64.516129032258064</v>
      </c>
      <c r="K70" s="4"/>
    </row>
    <row r="71" spans="1:11" ht="30">
      <c r="A71" s="119"/>
      <c r="B71" s="122"/>
      <c r="C71" s="119"/>
      <c r="D71" s="12" t="s">
        <v>95</v>
      </c>
      <c r="E71" s="4">
        <v>31</v>
      </c>
      <c r="F71" s="4">
        <v>0</v>
      </c>
      <c r="G71" s="4">
        <v>2</v>
      </c>
      <c r="H71" s="4">
        <v>6</v>
      </c>
      <c r="I71" s="4">
        <v>23</v>
      </c>
      <c r="J71" s="4">
        <f t="shared" si="3"/>
        <v>74.193548387096769</v>
      </c>
      <c r="K71" s="4"/>
    </row>
    <row r="72" spans="1:11">
      <c r="A72" s="119"/>
      <c r="B72" s="122"/>
      <c r="C72" s="119"/>
      <c r="D72" s="12" t="s">
        <v>96</v>
      </c>
      <c r="E72" s="4">
        <v>31</v>
      </c>
      <c r="F72" s="4">
        <v>0</v>
      </c>
      <c r="G72" s="4">
        <v>3</v>
      </c>
      <c r="H72" s="4">
        <v>4</v>
      </c>
      <c r="I72" s="4">
        <v>24</v>
      </c>
      <c r="J72" s="4">
        <f t="shared" si="3"/>
        <v>77.41935483870968</v>
      </c>
      <c r="K72" s="4"/>
    </row>
    <row r="73" spans="1:11">
      <c r="A73" s="119"/>
      <c r="B73" s="122"/>
      <c r="C73" s="119"/>
      <c r="D73" s="12" t="s">
        <v>97</v>
      </c>
      <c r="E73" s="4">
        <v>31</v>
      </c>
      <c r="F73" s="4">
        <v>0</v>
      </c>
      <c r="G73" s="4">
        <v>5</v>
      </c>
      <c r="H73" s="4">
        <v>5</v>
      </c>
      <c r="I73" s="4">
        <v>21</v>
      </c>
      <c r="J73" s="4">
        <f t="shared" si="3"/>
        <v>67.741935483870961</v>
      </c>
      <c r="K73" s="4"/>
    </row>
    <row r="74" spans="1:11">
      <c r="A74" s="120"/>
      <c r="B74" s="123"/>
      <c r="C74" s="120"/>
      <c r="D74" s="12" t="s">
        <v>98</v>
      </c>
      <c r="E74" s="4">
        <v>31</v>
      </c>
      <c r="F74" s="4">
        <v>0</v>
      </c>
      <c r="G74" s="4">
        <v>17</v>
      </c>
      <c r="H74" s="4">
        <v>2</v>
      </c>
      <c r="I74" s="4">
        <v>12</v>
      </c>
      <c r="J74" s="4">
        <f t="shared" si="3"/>
        <v>38.70967741935484</v>
      </c>
      <c r="K74" s="4"/>
    </row>
    <row r="75" spans="1:11" ht="105">
      <c r="A75" s="2">
        <v>30</v>
      </c>
      <c r="B75" s="13" t="s">
        <v>99</v>
      </c>
      <c r="C75" s="2">
        <v>3</v>
      </c>
      <c r="D75" s="12" t="s">
        <v>100</v>
      </c>
      <c r="E75" s="4"/>
      <c r="F75" s="4"/>
      <c r="G75" s="4"/>
      <c r="H75" s="4"/>
      <c r="I75" s="4"/>
      <c r="J75" s="4"/>
      <c r="K75" s="4"/>
    </row>
    <row r="76" spans="1:11" ht="45">
      <c r="A76" s="2">
        <v>31</v>
      </c>
      <c r="B76" s="13" t="s">
        <v>101</v>
      </c>
      <c r="C76" s="2">
        <v>1</v>
      </c>
      <c r="D76" s="17" t="s">
        <v>102</v>
      </c>
      <c r="E76" s="4">
        <v>31</v>
      </c>
      <c r="F76" s="4">
        <v>0</v>
      </c>
      <c r="G76" s="4">
        <v>0</v>
      </c>
      <c r="H76" s="4">
        <v>3</v>
      </c>
      <c r="I76" s="4">
        <v>28</v>
      </c>
      <c r="J76" s="4">
        <f>I76/31*100</f>
        <v>90.322580645161281</v>
      </c>
      <c r="K76" s="4"/>
    </row>
    <row r="77" spans="1:11" ht="75">
      <c r="A77" s="2">
        <v>32</v>
      </c>
      <c r="B77" s="13" t="s">
        <v>103</v>
      </c>
      <c r="C77" s="2">
        <v>2</v>
      </c>
      <c r="D77" s="17" t="s">
        <v>104</v>
      </c>
      <c r="E77" s="4"/>
      <c r="F77" s="4"/>
      <c r="G77" s="4"/>
      <c r="H77" s="4"/>
      <c r="I77" s="4"/>
      <c r="J77" s="4"/>
      <c r="K77" s="4"/>
    </row>
    <row r="78" spans="1:11">
      <c r="A78" s="2">
        <v>33</v>
      </c>
      <c r="B78" s="11" t="s">
        <v>105</v>
      </c>
      <c r="C78" s="2">
        <v>1</v>
      </c>
      <c r="D78" s="10" t="s">
        <v>106</v>
      </c>
      <c r="E78" s="4">
        <v>31</v>
      </c>
      <c r="F78" s="4">
        <v>0</v>
      </c>
      <c r="G78" s="4">
        <v>0</v>
      </c>
      <c r="H78" s="4">
        <v>4</v>
      </c>
      <c r="I78" s="4">
        <v>27</v>
      </c>
      <c r="J78" s="4">
        <f>I78/31*100</f>
        <v>87.096774193548384</v>
      </c>
      <c r="K78" s="4"/>
    </row>
    <row r="79" spans="1:11" ht="45">
      <c r="A79" s="118">
        <v>34</v>
      </c>
      <c r="B79" s="124" t="s">
        <v>107</v>
      </c>
      <c r="C79" s="118">
        <v>2</v>
      </c>
      <c r="D79" s="12" t="s">
        <v>108</v>
      </c>
      <c r="E79" s="4">
        <v>31</v>
      </c>
      <c r="F79" s="4">
        <v>0</v>
      </c>
      <c r="G79" s="4">
        <v>2</v>
      </c>
      <c r="H79" s="4">
        <v>5</v>
      </c>
      <c r="I79" s="4">
        <v>24</v>
      </c>
      <c r="J79" s="4">
        <f>I79/31*100</f>
        <v>77.41935483870968</v>
      </c>
      <c r="K79" s="4"/>
    </row>
    <row r="80" spans="1:11" ht="45">
      <c r="A80" s="120"/>
      <c r="B80" s="125"/>
      <c r="C80" s="120"/>
      <c r="D80" s="12" t="s">
        <v>109</v>
      </c>
      <c r="E80" s="4">
        <v>31</v>
      </c>
      <c r="F80" s="4">
        <v>0</v>
      </c>
      <c r="G80" s="4">
        <v>5</v>
      </c>
      <c r="H80" s="4">
        <v>3</v>
      </c>
      <c r="I80" s="4">
        <v>23</v>
      </c>
      <c r="J80" s="4">
        <f>I80/31*100</f>
        <v>74.193548387096769</v>
      </c>
      <c r="K80" s="4"/>
    </row>
    <row r="81" spans="1:11">
      <c r="A81" s="2">
        <v>35</v>
      </c>
      <c r="B81" s="4" t="s">
        <v>110</v>
      </c>
      <c r="C81" s="2">
        <v>1</v>
      </c>
      <c r="D81" s="9" t="s">
        <v>111</v>
      </c>
      <c r="E81" s="4">
        <v>31</v>
      </c>
      <c r="F81" s="4">
        <v>0</v>
      </c>
      <c r="G81" s="4">
        <v>6</v>
      </c>
      <c r="H81" s="4">
        <v>5</v>
      </c>
      <c r="I81" s="4">
        <v>20</v>
      </c>
      <c r="J81" s="4">
        <f>I81/31*100</f>
        <v>64.516129032258064</v>
      </c>
      <c r="K81" s="4"/>
    </row>
    <row r="82" spans="1:11">
      <c r="A82" s="2">
        <v>36</v>
      </c>
      <c r="B82" s="4" t="s">
        <v>112</v>
      </c>
      <c r="C82" s="2">
        <v>1</v>
      </c>
      <c r="D82" s="3" t="s">
        <v>113</v>
      </c>
      <c r="E82" s="4">
        <v>31</v>
      </c>
      <c r="F82" s="4">
        <v>0</v>
      </c>
      <c r="G82" s="4">
        <v>1</v>
      </c>
      <c r="H82" s="4">
        <v>5</v>
      </c>
      <c r="I82" s="4">
        <v>25</v>
      </c>
      <c r="J82" s="4">
        <f>I82/31*100</f>
        <v>80.645161290322577</v>
      </c>
      <c r="K82" s="4"/>
    </row>
    <row r="83" spans="1:11">
      <c r="A83" s="2">
        <v>37</v>
      </c>
      <c r="B83" s="4" t="s">
        <v>114</v>
      </c>
      <c r="C83" s="2">
        <v>1</v>
      </c>
      <c r="D83" s="3" t="s">
        <v>115</v>
      </c>
      <c r="E83" s="4">
        <v>31</v>
      </c>
      <c r="F83" s="4"/>
      <c r="G83" s="4"/>
      <c r="H83" s="4"/>
      <c r="I83" s="4"/>
      <c r="J83" s="4"/>
      <c r="K83" s="4"/>
    </row>
    <row r="84" spans="1:11">
      <c r="A84" s="2">
        <v>38</v>
      </c>
      <c r="B84" s="4" t="s">
        <v>116</v>
      </c>
      <c r="C84" s="2">
        <v>1</v>
      </c>
      <c r="D84" s="13" t="s">
        <v>117</v>
      </c>
      <c r="E84" s="4">
        <v>31</v>
      </c>
      <c r="F84" s="4">
        <v>0</v>
      </c>
      <c r="G84" s="4">
        <v>3</v>
      </c>
      <c r="H84" s="4">
        <v>4</v>
      </c>
      <c r="I84" s="4">
        <v>24</v>
      </c>
      <c r="J84" s="4">
        <f t="shared" ref="J84:J101" si="4">I84/31*100</f>
        <v>77.41935483870968</v>
      </c>
      <c r="K84" s="4"/>
    </row>
    <row r="85" spans="1:11" ht="45">
      <c r="A85" s="2">
        <v>39</v>
      </c>
      <c r="B85" s="4" t="s">
        <v>118</v>
      </c>
      <c r="C85" s="2">
        <v>1</v>
      </c>
      <c r="D85" s="13" t="s">
        <v>119</v>
      </c>
      <c r="E85" s="4">
        <v>31</v>
      </c>
      <c r="F85" s="4">
        <v>0</v>
      </c>
      <c r="G85" s="4">
        <v>6</v>
      </c>
      <c r="H85" s="4">
        <v>4</v>
      </c>
      <c r="I85" s="4">
        <v>21</v>
      </c>
      <c r="J85" s="4">
        <f t="shared" si="4"/>
        <v>67.741935483870961</v>
      </c>
      <c r="K85" s="4"/>
    </row>
    <row r="86" spans="1:11" ht="60">
      <c r="A86" s="2">
        <v>40</v>
      </c>
      <c r="B86" s="11" t="s">
        <v>120</v>
      </c>
      <c r="C86" s="2">
        <v>1</v>
      </c>
      <c r="D86" s="3" t="s">
        <v>121</v>
      </c>
      <c r="E86" s="4">
        <v>31</v>
      </c>
      <c r="F86" s="4">
        <v>0</v>
      </c>
      <c r="G86" s="4">
        <v>0</v>
      </c>
      <c r="H86" s="4">
        <v>7</v>
      </c>
      <c r="I86" s="4">
        <v>24</v>
      </c>
      <c r="J86" s="4">
        <f t="shared" si="4"/>
        <v>77.41935483870968</v>
      </c>
      <c r="K86" s="4"/>
    </row>
    <row r="87" spans="1:11" ht="60">
      <c r="A87" s="2">
        <v>41</v>
      </c>
      <c r="B87" s="11" t="s">
        <v>122</v>
      </c>
      <c r="C87" s="2">
        <v>1</v>
      </c>
      <c r="D87" s="3" t="s">
        <v>123</v>
      </c>
      <c r="E87" s="4">
        <v>31</v>
      </c>
      <c r="F87" s="4"/>
      <c r="G87" s="4">
        <v>0</v>
      </c>
      <c r="H87" s="4">
        <v>7</v>
      </c>
      <c r="I87" s="4">
        <v>24</v>
      </c>
      <c r="J87" s="4">
        <f t="shared" si="4"/>
        <v>77.41935483870968</v>
      </c>
      <c r="K87" s="4"/>
    </row>
    <row r="88" spans="1:11" ht="30">
      <c r="A88" s="2">
        <v>42</v>
      </c>
      <c r="B88" s="13" t="s">
        <v>124</v>
      </c>
      <c r="C88" s="2">
        <v>1</v>
      </c>
      <c r="D88" s="12" t="s">
        <v>125</v>
      </c>
      <c r="E88" s="4">
        <v>31</v>
      </c>
      <c r="F88" s="4">
        <v>0</v>
      </c>
      <c r="G88" s="4">
        <v>5</v>
      </c>
      <c r="H88" s="4">
        <v>5</v>
      </c>
      <c r="I88" s="4">
        <v>21</v>
      </c>
      <c r="J88" s="4">
        <f t="shared" si="4"/>
        <v>67.741935483870961</v>
      </c>
      <c r="K88" s="4"/>
    </row>
    <row r="89" spans="1:11" ht="60">
      <c r="A89" s="118">
        <v>43</v>
      </c>
      <c r="B89" s="118" t="s">
        <v>126</v>
      </c>
      <c r="C89" s="118">
        <v>3</v>
      </c>
      <c r="D89" s="5" t="s">
        <v>127</v>
      </c>
      <c r="E89" s="4">
        <v>31</v>
      </c>
      <c r="F89" s="4">
        <v>0</v>
      </c>
      <c r="G89" s="4">
        <v>0</v>
      </c>
      <c r="H89" s="4">
        <v>5</v>
      </c>
      <c r="I89" s="4">
        <v>26</v>
      </c>
      <c r="J89" s="4">
        <f t="shared" si="4"/>
        <v>83.870967741935488</v>
      </c>
      <c r="K89" s="4"/>
    </row>
    <row r="90" spans="1:11" ht="30">
      <c r="A90" s="119"/>
      <c r="B90" s="119"/>
      <c r="C90" s="119"/>
      <c r="D90" s="5" t="s">
        <v>156</v>
      </c>
      <c r="E90" s="4">
        <v>31</v>
      </c>
      <c r="F90" s="4">
        <v>0</v>
      </c>
      <c r="G90" s="4">
        <v>4</v>
      </c>
      <c r="H90" s="4">
        <v>4</v>
      </c>
      <c r="I90" s="4">
        <v>23</v>
      </c>
      <c r="J90" s="4">
        <f t="shared" si="4"/>
        <v>74.193548387096769</v>
      </c>
      <c r="K90" s="4"/>
    </row>
    <row r="91" spans="1:11" ht="45">
      <c r="A91" s="120"/>
      <c r="B91" s="120"/>
      <c r="C91" s="120"/>
      <c r="D91" s="5" t="s">
        <v>128</v>
      </c>
      <c r="E91" s="4">
        <v>31</v>
      </c>
      <c r="F91" s="4">
        <v>0</v>
      </c>
      <c r="G91" s="4">
        <v>1</v>
      </c>
      <c r="H91" s="4">
        <v>5</v>
      </c>
      <c r="I91" s="4">
        <v>25</v>
      </c>
      <c r="J91" s="4">
        <f t="shared" si="4"/>
        <v>80.645161290322577</v>
      </c>
      <c r="K91" s="4"/>
    </row>
    <row r="92" spans="1:11" ht="30">
      <c r="A92" s="2">
        <v>44</v>
      </c>
      <c r="B92" s="13" t="s">
        <v>129</v>
      </c>
      <c r="C92" s="14">
        <v>1</v>
      </c>
      <c r="D92" s="12" t="s">
        <v>130</v>
      </c>
      <c r="E92" s="4">
        <v>31</v>
      </c>
      <c r="F92" s="4">
        <v>0</v>
      </c>
      <c r="G92" s="4">
        <v>2</v>
      </c>
      <c r="H92" s="4">
        <v>5</v>
      </c>
      <c r="I92" s="4">
        <v>24</v>
      </c>
      <c r="J92" s="4">
        <f t="shared" si="4"/>
        <v>77.41935483870968</v>
      </c>
      <c r="K92" s="4"/>
    </row>
    <row r="93" spans="1:11">
      <c r="A93" s="2">
        <v>45</v>
      </c>
      <c r="B93" s="4" t="s">
        <v>131</v>
      </c>
      <c r="C93" s="2">
        <v>1</v>
      </c>
      <c r="D93" s="3" t="s">
        <v>132</v>
      </c>
      <c r="E93" s="4">
        <v>31</v>
      </c>
      <c r="F93" s="4">
        <v>0</v>
      </c>
      <c r="G93" s="4">
        <v>16</v>
      </c>
      <c r="H93" s="4">
        <v>0</v>
      </c>
      <c r="I93" s="4">
        <v>15</v>
      </c>
      <c r="J93" s="4">
        <f t="shared" si="4"/>
        <v>48.387096774193552</v>
      </c>
      <c r="K93" s="4"/>
    </row>
    <row r="94" spans="1:11">
      <c r="A94" s="2">
        <v>46</v>
      </c>
      <c r="B94" s="4" t="s">
        <v>133</v>
      </c>
      <c r="C94" s="14">
        <v>1</v>
      </c>
      <c r="D94" s="12" t="s">
        <v>134</v>
      </c>
      <c r="E94" s="4">
        <v>31</v>
      </c>
      <c r="F94" s="4">
        <v>0</v>
      </c>
      <c r="G94" s="4">
        <v>3</v>
      </c>
      <c r="H94" s="4">
        <v>5</v>
      </c>
      <c r="I94" s="4">
        <v>23</v>
      </c>
      <c r="J94" s="4">
        <f t="shared" si="4"/>
        <v>74.193548387096769</v>
      </c>
      <c r="K94" s="4"/>
    </row>
    <row r="95" spans="1:11" ht="60">
      <c r="A95" s="118">
        <v>47</v>
      </c>
      <c r="B95" s="118" t="s">
        <v>135</v>
      </c>
      <c r="C95" s="118">
        <v>3</v>
      </c>
      <c r="D95" s="12" t="s">
        <v>136</v>
      </c>
      <c r="E95" s="4">
        <v>31</v>
      </c>
      <c r="F95" s="4">
        <v>0</v>
      </c>
      <c r="G95" s="4">
        <v>1</v>
      </c>
      <c r="H95" s="4">
        <v>4</v>
      </c>
      <c r="I95" s="4">
        <v>26</v>
      </c>
      <c r="J95" s="4">
        <f t="shared" si="4"/>
        <v>83.870967741935488</v>
      </c>
      <c r="K95" s="4"/>
    </row>
    <row r="96" spans="1:11">
      <c r="A96" s="119"/>
      <c r="B96" s="119"/>
      <c r="C96" s="119"/>
      <c r="D96" s="12" t="s">
        <v>137</v>
      </c>
      <c r="E96" s="4">
        <v>31</v>
      </c>
      <c r="F96" s="4">
        <v>0</v>
      </c>
      <c r="G96" s="4">
        <v>3</v>
      </c>
      <c r="H96" s="4">
        <v>5</v>
      </c>
      <c r="I96" s="4">
        <v>23</v>
      </c>
      <c r="J96" s="4">
        <f t="shared" si="4"/>
        <v>74.193548387096769</v>
      </c>
      <c r="K96" s="4"/>
    </row>
    <row r="97" spans="1:11" ht="45">
      <c r="A97" s="120"/>
      <c r="B97" s="120"/>
      <c r="C97" s="120"/>
      <c r="D97" s="12" t="s">
        <v>138</v>
      </c>
      <c r="E97" s="4">
        <v>31</v>
      </c>
      <c r="F97" s="4">
        <v>0</v>
      </c>
      <c r="G97" s="4">
        <v>2</v>
      </c>
      <c r="H97" s="4">
        <v>5</v>
      </c>
      <c r="I97" s="4">
        <v>24</v>
      </c>
      <c r="J97" s="4">
        <f t="shared" si="4"/>
        <v>77.41935483870968</v>
      </c>
      <c r="K97" s="4"/>
    </row>
    <row r="98" spans="1:11">
      <c r="A98" s="118">
        <v>48</v>
      </c>
      <c r="B98" s="118" t="s">
        <v>139</v>
      </c>
      <c r="C98" s="118">
        <v>4</v>
      </c>
      <c r="D98" s="12" t="s">
        <v>140</v>
      </c>
      <c r="E98" s="4">
        <v>31</v>
      </c>
      <c r="F98" s="4">
        <v>0</v>
      </c>
      <c r="G98" s="4">
        <v>4</v>
      </c>
      <c r="H98" s="4">
        <v>5</v>
      </c>
      <c r="I98" s="4">
        <v>22</v>
      </c>
      <c r="J98" s="4">
        <f t="shared" si="4"/>
        <v>70.967741935483872</v>
      </c>
      <c r="K98" s="4"/>
    </row>
    <row r="99" spans="1:11" ht="30">
      <c r="A99" s="119"/>
      <c r="B99" s="119"/>
      <c r="C99" s="119"/>
      <c r="D99" s="12" t="s">
        <v>141</v>
      </c>
      <c r="E99" s="4">
        <v>31</v>
      </c>
      <c r="F99" s="4">
        <v>0</v>
      </c>
      <c r="G99" s="4">
        <v>2</v>
      </c>
      <c r="H99" s="4">
        <v>4</v>
      </c>
      <c r="I99" s="4">
        <v>25</v>
      </c>
      <c r="J99" s="4">
        <f t="shared" si="4"/>
        <v>80.645161290322577</v>
      </c>
      <c r="K99" s="4"/>
    </row>
    <row r="100" spans="1:11">
      <c r="A100" s="119"/>
      <c r="B100" s="119"/>
      <c r="C100" s="119"/>
      <c r="D100" s="12" t="s">
        <v>142</v>
      </c>
      <c r="E100" s="4">
        <v>31</v>
      </c>
      <c r="F100" s="4">
        <v>0</v>
      </c>
      <c r="G100" s="4">
        <v>5</v>
      </c>
      <c r="H100" s="4">
        <v>4</v>
      </c>
      <c r="I100" s="4">
        <v>22</v>
      </c>
      <c r="J100" s="4">
        <f t="shared" si="4"/>
        <v>70.967741935483872</v>
      </c>
      <c r="K100" s="4"/>
    </row>
    <row r="101" spans="1:11">
      <c r="A101" s="120"/>
      <c r="B101" s="120"/>
      <c r="C101" s="120"/>
      <c r="D101" s="12" t="s">
        <v>157</v>
      </c>
      <c r="E101" s="4">
        <v>31</v>
      </c>
      <c r="F101" s="4">
        <v>0</v>
      </c>
      <c r="G101" s="4">
        <v>2</v>
      </c>
      <c r="H101" s="4">
        <v>5</v>
      </c>
      <c r="I101" s="4">
        <v>24</v>
      </c>
      <c r="J101" s="4">
        <f t="shared" si="4"/>
        <v>77.41935483870968</v>
      </c>
      <c r="K101" s="4"/>
    </row>
  </sheetData>
  <mergeCells count="51"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A22:A33"/>
    <mergeCell ref="B22:B33"/>
    <mergeCell ref="C22:C33"/>
    <mergeCell ref="A6:A7"/>
    <mergeCell ref="B6:B7"/>
    <mergeCell ref="C6:C7"/>
    <mergeCell ref="A8:A16"/>
    <mergeCell ref="B8:B16"/>
    <mergeCell ref="C8:C16"/>
    <mergeCell ref="A17:A18"/>
    <mergeCell ref="C17:C18"/>
    <mergeCell ref="A20:A21"/>
    <mergeCell ref="B20:B21"/>
    <mergeCell ref="C20:C21"/>
    <mergeCell ref="A34:A39"/>
    <mergeCell ref="B34:B39"/>
    <mergeCell ref="C34:C39"/>
    <mergeCell ref="A40:A41"/>
    <mergeCell ref="B40:B41"/>
    <mergeCell ref="C40:C41"/>
    <mergeCell ref="A42:A43"/>
    <mergeCell ref="B42:B43"/>
    <mergeCell ref="C42:C43"/>
    <mergeCell ref="A45:A46"/>
    <mergeCell ref="B45:B46"/>
    <mergeCell ref="C45:C46"/>
    <mergeCell ref="A64:A74"/>
    <mergeCell ref="B64:B74"/>
    <mergeCell ref="C64:C74"/>
    <mergeCell ref="A79:A80"/>
    <mergeCell ref="B79:B80"/>
    <mergeCell ref="C79:C80"/>
    <mergeCell ref="A98:A101"/>
    <mergeCell ref="B98:B101"/>
    <mergeCell ref="C98:C101"/>
    <mergeCell ref="A89:A91"/>
    <mergeCell ref="B89:B91"/>
    <mergeCell ref="C89:C91"/>
    <mergeCell ref="A95:A97"/>
    <mergeCell ref="B95:B97"/>
    <mergeCell ref="C95:C9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1"/>
  <sheetViews>
    <sheetView topLeftCell="A58" workbookViewId="0">
      <selection activeCell="B45" sqref="B45:C46"/>
    </sheetView>
  </sheetViews>
  <sheetFormatPr defaultRowHeight="15"/>
  <cols>
    <col min="2" max="2" width="23.140625" customWidth="1"/>
    <col min="4" max="4" width="21.140625" customWidth="1"/>
    <col min="7" max="7" width="11.7109375" customWidth="1"/>
  </cols>
  <sheetData>
    <row r="1" spans="1:11" ht="23.25">
      <c r="A1" s="128" t="s">
        <v>184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>
      <c r="A2" s="130" t="s">
        <v>0</v>
      </c>
      <c r="B2" s="130" t="s">
        <v>1</v>
      </c>
      <c r="C2" s="132" t="s">
        <v>2</v>
      </c>
      <c r="D2" s="132" t="s">
        <v>3</v>
      </c>
      <c r="E2" s="130" t="s">
        <v>185</v>
      </c>
      <c r="F2" s="134" t="s">
        <v>4</v>
      </c>
      <c r="G2" s="135"/>
      <c r="H2" s="136"/>
      <c r="I2" s="130" t="s">
        <v>5</v>
      </c>
      <c r="J2" s="132" t="s">
        <v>6</v>
      </c>
      <c r="K2" s="132" t="s">
        <v>7</v>
      </c>
    </row>
    <row r="3" spans="1:11" ht="27" customHeight="1">
      <c r="A3" s="131"/>
      <c r="B3" s="131"/>
      <c r="C3" s="133"/>
      <c r="D3" s="133"/>
      <c r="E3" s="131"/>
      <c r="F3" s="1"/>
      <c r="G3" s="1" t="s">
        <v>8</v>
      </c>
      <c r="H3" s="1" t="s">
        <v>9</v>
      </c>
      <c r="I3" s="131"/>
      <c r="J3" s="133"/>
      <c r="K3" s="133"/>
    </row>
    <row r="4" spans="1:11" ht="30">
      <c r="A4" s="2">
        <v>1</v>
      </c>
      <c r="B4" s="11" t="s">
        <v>10</v>
      </c>
      <c r="C4" s="2">
        <v>1</v>
      </c>
      <c r="D4" s="3" t="s">
        <v>11</v>
      </c>
      <c r="E4" s="4">
        <v>30</v>
      </c>
      <c r="F4" s="4">
        <v>0</v>
      </c>
      <c r="G4" s="4">
        <v>3</v>
      </c>
      <c r="H4" s="4">
        <v>6</v>
      </c>
      <c r="I4" s="4">
        <v>21</v>
      </c>
      <c r="J4" s="4">
        <f t="shared" ref="J4:J19" si="0">I4/31*100</f>
        <v>67.741935483870961</v>
      </c>
      <c r="K4" s="4"/>
    </row>
    <row r="5" spans="1:11" ht="30">
      <c r="A5" s="2">
        <v>2</v>
      </c>
      <c r="B5" s="11" t="s">
        <v>12</v>
      </c>
      <c r="C5" s="2">
        <v>1</v>
      </c>
      <c r="D5" s="3" t="s">
        <v>13</v>
      </c>
      <c r="E5" s="4">
        <v>30</v>
      </c>
      <c r="F5" s="4">
        <v>0</v>
      </c>
      <c r="G5" s="4">
        <v>1</v>
      </c>
      <c r="H5" s="4">
        <v>6</v>
      </c>
      <c r="I5" s="4">
        <v>23</v>
      </c>
      <c r="J5" s="4">
        <f t="shared" si="0"/>
        <v>74.193548387096769</v>
      </c>
      <c r="K5" s="4"/>
    </row>
    <row r="6" spans="1:11">
      <c r="A6" s="118">
        <v>3</v>
      </c>
      <c r="B6" s="121" t="s">
        <v>14</v>
      </c>
      <c r="C6" s="118">
        <v>2</v>
      </c>
      <c r="D6" s="5" t="s">
        <v>147</v>
      </c>
      <c r="E6" s="4">
        <v>30</v>
      </c>
      <c r="F6" s="4">
        <v>0</v>
      </c>
      <c r="G6" s="4">
        <v>10</v>
      </c>
      <c r="H6" s="4">
        <v>6</v>
      </c>
      <c r="I6" s="4">
        <v>14</v>
      </c>
      <c r="J6" s="4">
        <f t="shared" si="0"/>
        <v>45.161290322580641</v>
      </c>
      <c r="K6" s="4"/>
    </row>
    <row r="7" spans="1:11" ht="39.75" customHeight="1">
      <c r="A7" s="120"/>
      <c r="B7" s="123"/>
      <c r="C7" s="120"/>
      <c r="D7" s="5" t="s">
        <v>148</v>
      </c>
      <c r="E7" s="4">
        <v>30</v>
      </c>
      <c r="F7" s="4">
        <v>0</v>
      </c>
      <c r="G7" s="4">
        <v>12</v>
      </c>
      <c r="H7" s="4">
        <v>6</v>
      </c>
      <c r="I7" s="4">
        <v>12</v>
      </c>
      <c r="J7" s="4">
        <f t="shared" si="0"/>
        <v>38.70967741935484</v>
      </c>
      <c r="K7" s="4"/>
    </row>
    <row r="8" spans="1:11" ht="45">
      <c r="A8" s="118">
        <v>4</v>
      </c>
      <c r="B8" s="121" t="s">
        <v>15</v>
      </c>
      <c r="C8" s="118">
        <v>9</v>
      </c>
      <c r="D8" s="7" t="s">
        <v>16</v>
      </c>
      <c r="E8" s="4">
        <v>30</v>
      </c>
      <c r="F8" s="4">
        <v>0</v>
      </c>
      <c r="G8" s="4">
        <v>1</v>
      </c>
      <c r="H8" s="4">
        <v>5</v>
      </c>
      <c r="I8" s="4">
        <v>24</v>
      </c>
      <c r="J8" s="4">
        <f t="shared" si="0"/>
        <v>77.41935483870968</v>
      </c>
      <c r="K8" s="4"/>
    </row>
    <row r="9" spans="1:11" ht="30">
      <c r="A9" s="119"/>
      <c r="B9" s="122"/>
      <c r="C9" s="119"/>
      <c r="D9" s="7" t="s">
        <v>17</v>
      </c>
      <c r="E9" s="4">
        <v>30</v>
      </c>
      <c r="F9" s="4">
        <v>0</v>
      </c>
      <c r="G9" s="4">
        <v>1</v>
      </c>
      <c r="H9" s="4">
        <v>6</v>
      </c>
      <c r="I9" s="4">
        <v>23</v>
      </c>
      <c r="J9" s="4">
        <f t="shared" si="0"/>
        <v>74.193548387096769</v>
      </c>
      <c r="K9" s="4"/>
    </row>
    <row r="10" spans="1:11">
      <c r="A10" s="119"/>
      <c r="B10" s="122"/>
      <c r="C10" s="119"/>
      <c r="D10" s="7" t="s">
        <v>18</v>
      </c>
      <c r="E10" s="4">
        <v>30</v>
      </c>
      <c r="F10" s="4">
        <v>0</v>
      </c>
      <c r="G10" s="4">
        <v>1</v>
      </c>
      <c r="H10" s="4">
        <v>4</v>
      </c>
      <c r="I10" s="4">
        <v>25</v>
      </c>
      <c r="J10" s="4">
        <f t="shared" si="0"/>
        <v>80.645161290322577</v>
      </c>
      <c r="K10" s="4"/>
    </row>
    <row r="11" spans="1:11">
      <c r="A11" s="119"/>
      <c r="B11" s="122"/>
      <c r="C11" s="119"/>
      <c r="D11" s="7" t="s">
        <v>149</v>
      </c>
      <c r="E11" s="4">
        <v>30</v>
      </c>
      <c r="F11" s="4">
        <v>0</v>
      </c>
      <c r="G11" s="4">
        <v>1</v>
      </c>
      <c r="H11" s="4">
        <v>5</v>
      </c>
      <c r="I11" s="4">
        <v>24</v>
      </c>
      <c r="J11" s="4">
        <f t="shared" si="0"/>
        <v>77.41935483870968</v>
      </c>
      <c r="K11" s="4"/>
    </row>
    <row r="12" spans="1:11" ht="30">
      <c r="A12" s="119"/>
      <c r="B12" s="122"/>
      <c r="C12" s="119"/>
      <c r="D12" s="7" t="s">
        <v>19</v>
      </c>
      <c r="E12" s="4">
        <v>30</v>
      </c>
      <c r="F12" s="4">
        <v>0</v>
      </c>
      <c r="G12" s="4">
        <v>2</v>
      </c>
      <c r="H12" s="4">
        <v>6</v>
      </c>
      <c r="I12" s="4">
        <v>22</v>
      </c>
      <c r="J12" s="4">
        <f t="shared" si="0"/>
        <v>70.967741935483872</v>
      </c>
      <c r="K12" s="4"/>
    </row>
    <row r="13" spans="1:11">
      <c r="A13" s="119"/>
      <c r="B13" s="122"/>
      <c r="C13" s="119"/>
      <c r="D13" s="7" t="s">
        <v>150</v>
      </c>
      <c r="E13" s="4">
        <v>30</v>
      </c>
      <c r="F13" s="4">
        <v>0</v>
      </c>
      <c r="G13" s="4">
        <v>11</v>
      </c>
      <c r="H13" s="4">
        <v>3</v>
      </c>
      <c r="I13" s="4">
        <v>16</v>
      </c>
      <c r="J13" s="4">
        <f t="shared" si="0"/>
        <v>51.612903225806448</v>
      </c>
      <c r="K13" s="4"/>
    </row>
    <row r="14" spans="1:11">
      <c r="A14" s="119"/>
      <c r="B14" s="122"/>
      <c r="C14" s="119"/>
      <c r="D14" s="8" t="s">
        <v>144</v>
      </c>
      <c r="E14" s="4">
        <v>30</v>
      </c>
      <c r="F14" s="4">
        <v>0</v>
      </c>
      <c r="G14" s="4">
        <v>0</v>
      </c>
      <c r="H14" s="4">
        <v>6</v>
      </c>
      <c r="I14" s="4">
        <v>24</v>
      </c>
      <c r="J14" s="4">
        <f t="shared" si="0"/>
        <v>77.41935483870968</v>
      </c>
      <c r="K14" s="4"/>
    </row>
    <row r="15" spans="1:11">
      <c r="A15" s="119"/>
      <c r="B15" s="122"/>
      <c r="C15" s="119"/>
      <c r="D15" s="8" t="s">
        <v>143</v>
      </c>
      <c r="E15" s="4">
        <v>30</v>
      </c>
      <c r="F15" s="4">
        <v>0</v>
      </c>
      <c r="G15" s="4">
        <v>0</v>
      </c>
      <c r="H15" s="4">
        <v>5</v>
      </c>
      <c r="I15" s="4">
        <v>25</v>
      </c>
      <c r="J15" s="4">
        <f t="shared" si="0"/>
        <v>80.645161290322577</v>
      </c>
      <c r="K15" s="4"/>
    </row>
    <row r="16" spans="1:11">
      <c r="A16" s="120"/>
      <c r="B16" s="123"/>
      <c r="C16" s="120"/>
      <c r="D16" s="8" t="s">
        <v>145</v>
      </c>
      <c r="E16" s="4">
        <v>30</v>
      </c>
      <c r="F16" s="4">
        <v>0</v>
      </c>
      <c r="G16" s="4">
        <v>0</v>
      </c>
      <c r="H16" s="4">
        <v>1</v>
      </c>
      <c r="I16" s="4">
        <v>29</v>
      </c>
      <c r="J16" s="4">
        <f t="shared" si="0"/>
        <v>93.548387096774192</v>
      </c>
      <c r="K16" s="4"/>
    </row>
    <row r="17" spans="1:11" ht="30">
      <c r="A17" s="118">
        <v>5</v>
      </c>
      <c r="B17" s="11" t="s">
        <v>20</v>
      </c>
      <c r="C17" s="118">
        <v>2</v>
      </c>
      <c r="D17" s="5" t="s">
        <v>21</v>
      </c>
      <c r="E17" s="4">
        <v>30</v>
      </c>
      <c r="F17" s="4">
        <v>0</v>
      </c>
      <c r="G17" s="4">
        <v>1</v>
      </c>
      <c r="H17" s="4">
        <v>3</v>
      </c>
      <c r="I17" s="4">
        <v>26</v>
      </c>
      <c r="J17" s="4">
        <f t="shared" si="0"/>
        <v>83.870967741935488</v>
      </c>
      <c r="K17" s="4"/>
    </row>
    <row r="18" spans="1:11">
      <c r="A18" s="120"/>
      <c r="B18" s="11"/>
      <c r="C18" s="120"/>
      <c r="D18" s="5" t="s">
        <v>22</v>
      </c>
      <c r="E18" s="4">
        <v>30</v>
      </c>
      <c r="F18" s="4">
        <v>0</v>
      </c>
      <c r="G18" s="4">
        <v>2</v>
      </c>
      <c r="H18" s="4">
        <v>5</v>
      </c>
      <c r="I18" s="4">
        <v>23</v>
      </c>
      <c r="J18" s="4">
        <f t="shared" si="0"/>
        <v>74.193548387096769</v>
      </c>
      <c r="K18" s="4"/>
    </row>
    <row r="19" spans="1:11">
      <c r="A19" s="2">
        <v>6</v>
      </c>
      <c r="B19" s="11" t="s">
        <v>23</v>
      </c>
      <c r="C19" s="2">
        <v>1</v>
      </c>
      <c r="D19" s="9" t="s">
        <v>24</v>
      </c>
      <c r="E19" s="4">
        <v>30</v>
      </c>
      <c r="F19" s="4">
        <v>0</v>
      </c>
      <c r="G19" s="4">
        <v>2</v>
      </c>
      <c r="H19" s="4">
        <v>5</v>
      </c>
      <c r="I19" s="4">
        <v>23</v>
      </c>
      <c r="J19" s="4">
        <f t="shared" si="0"/>
        <v>74.193548387096769</v>
      </c>
      <c r="K19" s="4"/>
    </row>
    <row r="20" spans="1:11">
      <c r="A20" s="118">
        <v>7</v>
      </c>
      <c r="B20" s="121" t="s">
        <v>25</v>
      </c>
      <c r="C20" s="118">
        <v>2</v>
      </c>
      <c r="D20" s="10" t="s">
        <v>26</v>
      </c>
      <c r="E20" s="4">
        <v>30</v>
      </c>
      <c r="F20" s="4">
        <v>0</v>
      </c>
      <c r="G20" s="4">
        <v>11</v>
      </c>
      <c r="H20" s="4">
        <v>4</v>
      </c>
      <c r="I20" s="4">
        <v>15</v>
      </c>
      <c r="J20" s="4">
        <f>I20/30*100</f>
        <v>50</v>
      </c>
      <c r="K20" s="4"/>
    </row>
    <row r="21" spans="1:11">
      <c r="A21" s="120"/>
      <c r="B21" s="123"/>
      <c r="C21" s="120"/>
      <c r="D21" s="10" t="s">
        <v>27</v>
      </c>
      <c r="E21" s="4">
        <v>30</v>
      </c>
      <c r="F21" s="4">
        <v>0</v>
      </c>
      <c r="G21" s="4">
        <v>1</v>
      </c>
      <c r="H21" s="4">
        <v>5</v>
      </c>
      <c r="I21" s="4">
        <v>24</v>
      </c>
      <c r="J21" s="4">
        <f>I21/31*100</f>
        <v>77.41935483870968</v>
      </c>
      <c r="K21" s="4"/>
    </row>
    <row r="22" spans="1:11">
      <c r="A22" s="118">
        <v>8</v>
      </c>
      <c r="B22" s="126" t="s">
        <v>28</v>
      </c>
      <c r="C22" s="127">
        <v>12</v>
      </c>
      <c r="D22" s="3" t="s">
        <v>29</v>
      </c>
      <c r="E22" s="4">
        <v>30</v>
      </c>
      <c r="F22" s="4">
        <v>0</v>
      </c>
      <c r="G22" s="4">
        <v>2</v>
      </c>
      <c r="H22" s="4">
        <v>2</v>
      </c>
      <c r="I22" s="4">
        <v>26</v>
      </c>
      <c r="J22" s="4">
        <f>I22/30*100</f>
        <v>86.666666666666671</v>
      </c>
      <c r="K22" s="4"/>
    </row>
    <row r="23" spans="1:11">
      <c r="A23" s="119"/>
      <c r="B23" s="126"/>
      <c r="C23" s="127"/>
      <c r="D23" s="3" t="s">
        <v>30</v>
      </c>
      <c r="E23" s="4">
        <v>30</v>
      </c>
      <c r="F23" s="4">
        <v>0</v>
      </c>
      <c r="G23" s="4">
        <v>0</v>
      </c>
      <c r="H23" s="4">
        <v>4</v>
      </c>
      <c r="I23" s="4">
        <v>26</v>
      </c>
      <c r="J23" s="4">
        <f>I23/31*100</f>
        <v>83.870967741935488</v>
      </c>
      <c r="K23" s="4"/>
    </row>
    <row r="24" spans="1:11">
      <c r="A24" s="119"/>
      <c r="B24" s="126"/>
      <c r="C24" s="127"/>
      <c r="D24" s="3" t="s">
        <v>152</v>
      </c>
      <c r="E24" s="4">
        <v>30</v>
      </c>
      <c r="F24" s="4">
        <v>0</v>
      </c>
      <c r="G24" s="4">
        <v>3</v>
      </c>
      <c r="H24" s="4">
        <v>3</v>
      </c>
      <c r="I24" s="4">
        <v>24</v>
      </c>
      <c r="J24" s="4">
        <f t="shared" ref="J24:J33" si="1">I24/30*100</f>
        <v>80</v>
      </c>
      <c r="K24" s="4"/>
    </row>
    <row r="25" spans="1:11">
      <c r="A25" s="119"/>
      <c r="B25" s="126"/>
      <c r="C25" s="127"/>
      <c r="D25" s="3" t="s">
        <v>31</v>
      </c>
      <c r="E25" s="4">
        <v>30</v>
      </c>
      <c r="F25" s="4">
        <v>0</v>
      </c>
      <c r="G25" s="4">
        <v>0</v>
      </c>
      <c r="H25" s="4">
        <v>6</v>
      </c>
      <c r="I25" s="4">
        <v>24</v>
      </c>
      <c r="J25" s="4">
        <f t="shared" si="1"/>
        <v>80</v>
      </c>
      <c r="K25" s="4"/>
    </row>
    <row r="26" spans="1:11">
      <c r="A26" s="119"/>
      <c r="B26" s="126"/>
      <c r="C26" s="127"/>
      <c r="D26" s="3" t="s">
        <v>32</v>
      </c>
      <c r="E26" s="4">
        <v>30</v>
      </c>
      <c r="F26" s="4">
        <v>0</v>
      </c>
      <c r="G26" s="4">
        <v>2</v>
      </c>
      <c r="H26" s="4">
        <v>4</v>
      </c>
      <c r="I26" s="4">
        <v>24</v>
      </c>
      <c r="J26" s="4">
        <f t="shared" si="1"/>
        <v>80</v>
      </c>
      <c r="K26" s="4"/>
    </row>
    <row r="27" spans="1:11">
      <c r="A27" s="119"/>
      <c r="B27" s="126"/>
      <c r="C27" s="127"/>
      <c r="D27" s="3" t="s">
        <v>33</v>
      </c>
      <c r="E27" s="4">
        <v>30</v>
      </c>
      <c r="F27" s="4">
        <v>0</v>
      </c>
      <c r="G27" s="4">
        <v>1</v>
      </c>
      <c r="H27" s="4">
        <v>4</v>
      </c>
      <c r="I27" s="4">
        <v>25</v>
      </c>
      <c r="J27" s="4">
        <f t="shared" si="1"/>
        <v>83.333333333333343</v>
      </c>
      <c r="K27" s="4"/>
    </row>
    <row r="28" spans="1:11">
      <c r="A28" s="119"/>
      <c r="B28" s="126"/>
      <c r="C28" s="127"/>
      <c r="D28" s="3" t="s">
        <v>153</v>
      </c>
      <c r="E28" s="4">
        <v>30</v>
      </c>
      <c r="F28" s="4">
        <v>0</v>
      </c>
      <c r="G28" s="4">
        <v>2</v>
      </c>
      <c r="H28" s="4">
        <v>4</v>
      </c>
      <c r="I28" s="4">
        <v>24</v>
      </c>
      <c r="J28" s="4">
        <f t="shared" si="1"/>
        <v>80</v>
      </c>
      <c r="K28" s="4"/>
    </row>
    <row r="29" spans="1:11">
      <c r="A29" s="119"/>
      <c r="B29" s="126"/>
      <c r="C29" s="127"/>
      <c r="D29" s="3" t="s">
        <v>222</v>
      </c>
      <c r="E29" s="4">
        <v>30</v>
      </c>
      <c r="F29" s="4">
        <v>0</v>
      </c>
      <c r="G29" s="4">
        <v>2</v>
      </c>
      <c r="H29" s="4">
        <v>4</v>
      </c>
      <c r="I29" s="4">
        <v>24</v>
      </c>
      <c r="J29" s="4">
        <f t="shared" si="1"/>
        <v>80</v>
      </c>
      <c r="K29" s="4"/>
    </row>
    <row r="30" spans="1:11">
      <c r="A30" s="119"/>
      <c r="B30" s="126"/>
      <c r="C30" s="127"/>
      <c r="D30" s="3" t="s">
        <v>35</v>
      </c>
      <c r="E30" s="4">
        <v>30</v>
      </c>
      <c r="F30" s="4">
        <v>0</v>
      </c>
      <c r="G30" s="4">
        <v>2</v>
      </c>
      <c r="H30" s="4">
        <v>4</v>
      </c>
      <c r="I30" s="4">
        <v>24</v>
      </c>
      <c r="J30" s="4">
        <f t="shared" si="1"/>
        <v>80</v>
      </c>
      <c r="K30" s="4"/>
    </row>
    <row r="31" spans="1:11">
      <c r="A31" s="119"/>
      <c r="B31" s="126"/>
      <c r="C31" s="127"/>
      <c r="D31" s="3" t="s">
        <v>146</v>
      </c>
      <c r="E31" s="4">
        <v>30</v>
      </c>
      <c r="F31" s="4">
        <v>0</v>
      </c>
      <c r="G31" s="4">
        <v>1</v>
      </c>
      <c r="H31" s="4">
        <v>3</v>
      </c>
      <c r="I31" s="4">
        <v>26</v>
      </c>
      <c r="J31" s="4">
        <f t="shared" si="1"/>
        <v>86.666666666666671</v>
      </c>
      <c r="K31" s="4"/>
    </row>
    <row r="32" spans="1:11">
      <c r="A32" s="119"/>
      <c r="B32" s="126"/>
      <c r="C32" s="127"/>
      <c r="D32" s="3" t="s">
        <v>36</v>
      </c>
      <c r="E32" s="4">
        <v>30</v>
      </c>
      <c r="F32" s="4">
        <v>0</v>
      </c>
      <c r="G32" s="4">
        <v>0</v>
      </c>
      <c r="H32" s="4">
        <v>5</v>
      </c>
      <c r="I32" s="4">
        <v>25</v>
      </c>
      <c r="J32" s="4">
        <f t="shared" si="1"/>
        <v>83.333333333333343</v>
      </c>
      <c r="K32" s="4"/>
    </row>
    <row r="33" spans="1:11">
      <c r="A33" s="120"/>
      <c r="B33" s="126"/>
      <c r="C33" s="127"/>
      <c r="D33" s="3" t="s">
        <v>37</v>
      </c>
      <c r="E33" s="4">
        <v>30</v>
      </c>
      <c r="F33" s="4">
        <v>0</v>
      </c>
      <c r="G33" s="4">
        <v>1</v>
      </c>
      <c r="H33" s="4">
        <v>4</v>
      </c>
      <c r="I33" s="4">
        <v>25</v>
      </c>
      <c r="J33" s="4">
        <f t="shared" si="1"/>
        <v>83.333333333333343</v>
      </c>
      <c r="K33" s="4"/>
    </row>
    <row r="34" spans="1:11">
      <c r="A34" s="118">
        <v>9</v>
      </c>
      <c r="B34" s="118" t="s">
        <v>38</v>
      </c>
      <c r="C34" s="118">
        <v>6</v>
      </c>
      <c r="D34" s="12" t="s">
        <v>39</v>
      </c>
      <c r="E34" s="4">
        <v>30</v>
      </c>
      <c r="F34" s="4">
        <v>0</v>
      </c>
      <c r="G34" s="4">
        <v>3</v>
      </c>
      <c r="H34" s="4">
        <v>4</v>
      </c>
      <c r="I34" s="4">
        <v>23</v>
      </c>
      <c r="J34" s="4">
        <f t="shared" ref="J34:J60" si="2">I34/31*100</f>
        <v>74.193548387096769</v>
      </c>
      <c r="K34" s="4"/>
    </row>
    <row r="35" spans="1:11">
      <c r="A35" s="119"/>
      <c r="B35" s="119"/>
      <c r="C35" s="119"/>
      <c r="D35" s="12" t="s">
        <v>40</v>
      </c>
      <c r="E35" s="4">
        <v>30</v>
      </c>
      <c r="F35" s="4">
        <v>0</v>
      </c>
      <c r="G35" s="4">
        <v>0</v>
      </c>
      <c r="H35" s="4">
        <v>6</v>
      </c>
      <c r="I35" s="4">
        <v>24</v>
      </c>
      <c r="J35" s="4">
        <f t="shared" si="2"/>
        <v>77.41935483870968</v>
      </c>
      <c r="K35" s="4"/>
    </row>
    <row r="36" spans="1:11">
      <c r="A36" s="119"/>
      <c r="B36" s="119"/>
      <c r="C36" s="119"/>
      <c r="D36" s="12" t="s">
        <v>41</v>
      </c>
      <c r="E36" s="4">
        <v>30</v>
      </c>
      <c r="F36" s="4">
        <v>0</v>
      </c>
      <c r="G36" s="4">
        <v>0</v>
      </c>
      <c r="H36" s="4">
        <v>7</v>
      </c>
      <c r="I36" s="4">
        <v>23</v>
      </c>
      <c r="J36" s="4">
        <f t="shared" si="2"/>
        <v>74.193548387096769</v>
      </c>
      <c r="K36" s="4"/>
    </row>
    <row r="37" spans="1:11">
      <c r="A37" s="119"/>
      <c r="B37" s="119"/>
      <c r="C37" s="119"/>
      <c r="D37" s="12" t="s">
        <v>42</v>
      </c>
      <c r="E37" s="4">
        <v>30</v>
      </c>
      <c r="F37" s="4">
        <v>0</v>
      </c>
      <c r="G37" s="4">
        <v>2</v>
      </c>
      <c r="H37" s="4">
        <v>4</v>
      </c>
      <c r="I37" s="4">
        <v>24</v>
      </c>
      <c r="J37" s="4">
        <f t="shared" si="2"/>
        <v>77.41935483870968</v>
      </c>
      <c r="K37" s="4"/>
    </row>
    <row r="38" spans="1:11">
      <c r="A38" s="119"/>
      <c r="B38" s="119"/>
      <c r="C38" s="119"/>
      <c r="D38" s="12" t="s">
        <v>43</v>
      </c>
      <c r="E38" s="4">
        <v>30</v>
      </c>
      <c r="F38" s="4">
        <v>0</v>
      </c>
      <c r="G38" s="4">
        <v>0</v>
      </c>
      <c r="H38" s="4">
        <v>7</v>
      </c>
      <c r="I38" s="4">
        <v>23</v>
      </c>
      <c r="J38" s="4">
        <f t="shared" si="2"/>
        <v>74.193548387096769</v>
      </c>
      <c r="K38" s="4"/>
    </row>
    <row r="39" spans="1:11">
      <c r="A39" s="120"/>
      <c r="B39" s="120"/>
      <c r="C39" s="120"/>
      <c r="D39" s="12" t="s">
        <v>44</v>
      </c>
      <c r="E39" s="4">
        <v>30</v>
      </c>
      <c r="F39" s="4">
        <v>0</v>
      </c>
      <c r="G39" s="4">
        <v>2</v>
      </c>
      <c r="H39" s="4">
        <v>4</v>
      </c>
      <c r="I39" s="4">
        <v>24</v>
      </c>
      <c r="J39" s="4">
        <f t="shared" si="2"/>
        <v>77.41935483870968</v>
      </c>
      <c r="K39" s="4"/>
    </row>
    <row r="40" spans="1:11" ht="30">
      <c r="A40" s="118">
        <v>10</v>
      </c>
      <c r="B40" s="118" t="s">
        <v>45</v>
      </c>
      <c r="C40" s="118">
        <v>2</v>
      </c>
      <c r="D40" s="13" t="s">
        <v>46</v>
      </c>
      <c r="E40" s="4">
        <v>30</v>
      </c>
      <c r="F40" s="4">
        <v>0</v>
      </c>
      <c r="G40" s="4">
        <v>1</v>
      </c>
      <c r="H40" s="4">
        <v>4</v>
      </c>
      <c r="I40" s="4">
        <v>25</v>
      </c>
      <c r="J40" s="4">
        <f t="shared" si="2"/>
        <v>80.645161290322577</v>
      </c>
      <c r="K40" s="4"/>
    </row>
    <row r="41" spans="1:11">
      <c r="A41" s="120"/>
      <c r="B41" s="120"/>
      <c r="C41" s="120"/>
      <c r="D41" s="13" t="s">
        <v>47</v>
      </c>
      <c r="E41" s="4">
        <v>30</v>
      </c>
      <c r="F41" s="4">
        <v>0</v>
      </c>
      <c r="G41" s="4">
        <v>1</v>
      </c>
      <c r="H41" s="4">
        <v>5</v>
      </c>
      <c r="I41" s="4">
        <v>24</v>
      </c>
      <c r="J41" s="4">
        <f t="shared" si="2"/>
        <v>77.41935483870968</v>
      </c>
      <c r="K41" s="4"/>
    </row>
    <row r="42" spans="1:11" ht="75">
      <c r="A42" s="118">
        <v>11</v>
      </c>
      <c r="B42" s="118" t="s">
        <v>48</v>
      </c>
      <c r="C42" s="118">
        <v>2</v>
      </c>
      <c r="D42" s="13" t="s">
        <v>49</v>
      </c>
      <c r="E42" s="4">
        <v>30</v>
      </c>
      <c r="F42" s="4">
        <v>0</v>
      </c>
      <c r="G42" s="13" t="s">
        <v>177</v>
      </c>
      <c r="H42" s="4">
        <v>0</v>
      </c>
      <c r="I42" s="4">
        <v>0</v>
      </c>
      <c r="J42" s="4">
        <f t="shared" si="2"/>
        <v>0</v>
      </c>
      <c r="K42" s="4"/>
    </row>
    <row r="43" spans="1:11">
      <c r="A43" s="120"/>
      <c r="B43" s="120"/>
      <c r="C43" s="120"/>
      <c r="D43" s="13" t="s">
        <v>50</v>
      </c>
      <c r="E43" s="4">
        <v>30</v>
      </c>
      <c r="F43" s="4">
        <v>0</v>
      </c>
      <c r="G43" s="4">
        <v>1</v>
      </c>
      <c r="H43" s="4">
        <v>4</v>
      </c>
      <c r="I43" s="4">
        <v>25</v>
      </c>
      <c r="J43" s="4">
        <f t="shared" si="2"/>
        <v>80.645161290322577</v>
      </c>
      <c r="K43" s="4"/>
    </row>
    <row r="44" spans="1:11">
      <c r="A44" s="2">
        <v>12</v>
      </c>
      <c r="B44" s="13" t="s">
        <v>51</v>
      </c>
      <c r="C44" s="14">
        <v>1</v>
      </c>
      <c r="D44" s="12" t="s">
        <v>52</v>
      </c>
      <c r="E44" s="4">
        <v>30</v>
      </c>
      <c r="F44" s="4">
        <v>0</v>
      </c>
      <c r="G44" s="4">
        <v>1</v>
      </c>
      <c r="H44" s="4">
        <v>4</v>
      </c>
      <c r="I44" s="4">
        <v>25</v>
      </c>
      <c r="J44" s="4">
        <f t="shared" si="2"/>
        <v>80.645161290322577</v>
      </c>
      <c r="K44" s="4"/>
    </row>
    <row r="45" spans="1:11" ht="30">
      <c r="A45" s="118">
        <v>13</v>
      </c>
      <c r="B45" s="124" t="s">
        <v>53</v>
      </c>
      <c r="C45" s="118">
        <v>2</v>
      </c>
      <c r="D45" s="12" t="s">
        <v>54</v>
      </c>
      <c r="E45" s="4">
        <v>30</v>
      </c>
      <c r="F45" s="4">
        <v>0</v>
      </c>
      <c r="G45" s="4">
        <v>1</v>
      </c>
      <c r="H45" s="4">
        <v>7</v>
      </c>
      <c r="I45" s="4">
        <v>22</v>
      </c>
      <c r="J45" s="4">
        <f t="shared" si="2"/>
        <v>70.967741935483872</v>
      </c>
      <c r="K45" s="4"/>
    </row>
    <row r="46" spans="1:11">
      <c r="A46" s="120"/>
      <c r="B46" s="125"/>
      <c r="C46" s="120"/>
      <c r="D46" s="12" t="s">
        <v>55</v>
      </c>
      <c r="E46" s="4">
        <v>30</v>
      </c>
      <c r="F46" s="4">
        <v>0</v>
      </c>
      <c r="G46" s="4">
        <v>2</v>
      </c>
      <c r="H46" s="4">
        <v>7</v>
      </c>
      <c r="I46" s="4">
        <v>21</v>
      </c>
      <c r="J46" s="4">
        <f t="shared" si="2"/>
        <v>67.741935483870961</v>
      </c>
      <c r="K46" s="4"/>
    </row>
    <row r="47" spans="1:11" ht="30">
      <c r="A47" s="2">
        <v>14</v>
      </c>
      <c r="B47" s="13" t="s">
        <v>56</v>
      </c>
      <c r="C47" s="2">
        <v>1</v>
      </c>
      <c r="D47" s="12" t="s">
        <v>57</v>
      </c>
      <c r="E47" s="4">
        <v>30</v>
      </c>
      <c r="F47" s="4">
        <v>0</v>
      </c>
      <c r="G47" s="4">
        <v>4</v>
      </c>
      <c r="H47" s="4">
        <v>5</v>
      </c>
      <c r="I47" s="4">
        <v>21</v>
      </c>
      <c r="J47" s="4">
        <f t="shared" si="2"/>
        <v>67.741935483870961</v>
      </c>
      <c r="K47" s="4"/>
    </row>
    <row r="48" spans="1:11" ht="30">
      <c r="A48" s="2">
        <v>15</v>
      </c>
      <c r="B48" s="13" t="s">
        <v>58</v>
      </c>
      <c r="C48" s="2">
        <v>2</v>
      </c>
      <c r="D48" s="12" t="s">
        <v>59</v>
      </c>
      <c r="E48" s="4">
        <v>30</v>
      </c>
      <c r="F48" s="4">
        <v>0</v>
      </c>
      <c r="G48" s="4">
        <v>4</v>
      </c>
      <c r="H48" s="4">
        <v>6</v>
      </c>
      <c r="I48" s="4">
        <v>20</v>
      </c>
      <c r="J48" s="4">
        <f t="shared" si="2"/>
        <v>64.516129032258064</v>
      </c>
      <c r="K48" s="4"/>
    </row>
    <row r="49" spans="1:11">
      <c r="A49" s="2"/>
      <c r="B49" s="13"/>
      <c r="C49" s="2"/>
      <c r="D49" s="12" t="s">
        <v>186</v>
      </c>
      <c r="E49" s="4">
        <v>30</v>
      </c>
      <c r="F49" s="4">
        <v>0</v>
      </c>
      <c r="G49" s="4">
        <v>3</v>
      </c>
      <c r="H49" s="4">
        <v>4</v>
      </c>
      <c r="I49" s="4">
        <v>23</v>
      </c>
      <c r="J49" s="4">
        <f t="shared" si="2"/>
        <v>74.193548387096769</v>
      </c>
      <c r="K49" s="4"/>
    </row>
    <row r="50" spans="1:11">
      <c r="A50" s="2">
        <v>16</v>
      </c>
      <c r="B50" s="11" t="s">
        <v>61</v>
      </c>
      <c r="C50" s="14">
        <v>1</v>
      </c>
      <c r="D50" s="15" t="s">
        <v>62</v>
      </c>
      <c r="E50" s="4">
        <v>30</v>
      </c>
      <c r="F50" s="4">
        <v>0</v>
      </c>
      <c r="G50" s="4">
        <v>0</v>
      </c>
      <c r="H50" s="4">
        <v>0</v>
      </c>
      <c r="I50" s="4">
        <v>3</v>
      </c>
      <c r="J50" s="4">
        <f t="shared" si="2"/>
        <v>9.67741935483871</v>
      </c>
      <c r="K50" s="4"/>
    </row>
    <row r="51" spans="1:11">
      <c r="A51" s="2">
        <v>17</v>
      </c>
      <c r="B51" s="2" t="s">
        <v>63</v>
      </c>
      <c r="C51" s="14">
        <v>1</v>
      </c>
      <c r="D51" s="16" t="s">
        <v>64</v>
      </c>
      <c r="E51" s="4">
        <v>30</v>
      </c>
      <c r="F51" s="4">
        <v>0</v>
      </c>
      <c r="G51" s="4">
        <v>0</v>
      </c>
      <c r="H51" s="4">
        <v>0</v>
      </c>
      <c r="I51" s="4">
        <v>3</v>
      </c>
      <c r="J51" s="4">
        <f t="shared" si="2"/>
        <v>9.67741935483871</v>
      </c>
      <c r="K51" s="4"/>
    </row>
    <row r="52" spans="1:11">
      <c r="A52" s="2">
        <v>18</v>
      </c>
      <c r="B52" s="2" t="s">
        <v>65</v>
      </c>
      <c r="C52" s="14">
        <v>1</v>
      </c>
      <c r="D52" s="16" t="s">
        <v>66</v>
      </c>
      <c r="E52" s="4">
        <v>30</v>
      </c>
      <c r="F52" s="4">
        <v>0</v>
      </c>
      <c r="G52" s="4">
        <v>0</v>
      </c>
      <c r="H52" s="4">
        <v>0</v>
      </c>
      <c r="I52" s="4">
        <v>3</v>
      </c>
      <c r="J52" s="4">
        <f t="shared" si="2"/>
        <v>9.67741935483871</v>
      </c>
      <c r="K52" s="4"/>
    </row>
    <row r="53" spans="1:11">
      <c r="A53" s="2">
        <v>19</v>
      </c>
      <c r="B53" s="2" t="s">
        <v>67</v>
      </c>
      <c r="C53" s="14">
        <v>1</v>
      </c>
      <c r="D53" s="16" t="s">
        <v>68</v>
      </c>
      <c r="E53" s="4">
        <v>30</v>
      </c>
      <c r="F53" s="4">
        <v>0</v>
      </c>
      <c r="G53" s="4">
        <v>0</v>
      </c>
      <c r="H53" s="4">
        <v>0</v>
      </c>
      <c r="I53" s="4">
        <v>3</v>
      </c>
      <c r="J53" s="4">
        <f t="shared" si="2"/>
        <v>9.67741935483871</v>
      </c>
      <c r="K53" s="4"/>
    </row>
    <row r="54" spans="1:11">
      <c r="A54" s="2">
        <v>20</v>
      </c>
      <c r="B54" s="2" t="s">
        <v>69</v>
      </c>
      <c r="C54" s="14">
        <v>1</v>
      </c>
      <c r="D54" s="16" t="s">
        <v>70</v>
      </c>
      <c r="E54" s="4">
        <v>30</v>
      </c>
      <c r="F54" s="4">
        <v>0</v>
      </c>
      <c r="G54" s="4">
        <v>0</v>
      </c>
      <c r="H54" s="4">
        <v>0</v>
      </c>
      <c r="I54" s="4">
        <v>3</v>
      </c>
      <c r="J54" s="4">
        <f t="shared" si="2"/>
        <v>9.67741935483871</v>
      </c>
      <c r="K54" s="4"/>
    </row>
    <row r="55" spans="1:11">
      <c r="A55" s="2">
        <v>21</v>
      </c>
      <c r="B55" s="2" t="s">
        <v>71</v>
      </c>
      <c r="C55" s="14">
        <v>1</v>
      </c>
      <c r="D55" s="16" t="s">
        <v>72</v>
      </c>
      <c r="E55" s="4">
        <v>30</v>
      </c>
      <c r="F55" s="4">
        <v>0</v>
      </c>
      <c r="G55" s="4">
        <v>0</v>
      </c>
      <c r="H55" s="4">
        <v>0</v>
      </c>
      <c r="I55" s="4">
        <v>3</v>
      </c>
      <c r="J55" s="4">
        <f t="shared" si="2"/>
        <v>9.67741935483871</v>
      </c>
      <c r="K55" s="4"/>
    </row>
    <row r="56" spans="1:11">
      <c r="A56" s="2">
        <v>22</v>
      </c>
      <c r="B56" s="2" t="s">
        <v>73</v>
      </c>
      <c r="C56" s="14">
        <v>1</v>
      </c>
      <c r="D56" s="16" t="s">
        <v>74</v>
      </c>
      <c r="E56" s="4">
        <v>30</v>
      </c>
      <c r="F56" s="4">
        <v>0</v>
      </c>
      <c r="G56" s="4">
        <v>0</v>
      </c>
      <c r="H56" s="4">
        <v>0</v>
      </c>
      <c r="I56" s="4">
        <v>3</v>
      </c>
      <c r="J56" s="4">
        <f t="shared" si="2"/>
        <v>9.67741935483871</v>
      </c>
      <c r="K56" s="4"/>
    </row>
    <row r="57" spans="1:11">
      <c r="A57" s="2">
        <v>23</v>
      </c>
      <c r="B57" s="2" t="s">
        <v>75</v>
      </c>
      <c r="C57" s="14">
        <v>1</v>
      </c>
      <c r="D57" s="16" t="s">
        <v>76</v>
      </c>
      <c r="E57" s="4">
        <v>30</v>
      </c>
      <c r="F57" s="4">
        <v>0</v>
      </c>
      <c r="G57" s="4">
        <v>0</v>
      </c>
      <c r="H57" s="4">
        <v>0</v>
      </c>
      <c r="I57" s="4">
        <v>3</v>
      </c>
      <c r="J57" s="4">
        <f t="shared" si="2"/>
        <v>9.67741935483871</v>
      </c>
      <c r="K57" s="4"/>
    </row>
    <row r="58" spans="1:11" ht="21" customHeight="1">
      <c r="A58" s="2">
        <v>24</v>
      </c>
      <c r="B58" s="2" t="s">
        <v>77</v>
      </c>
      <c r="C58" s="14">
        <v>1</v>
      </c>
      <c r="D58" s="16" t="s">
        <v>78</v>
      </c>
      <c r="E58" s="4">
        <v>30</v>
      </c>
      <c r="F58" s="4">
        <v>0</v>
      </c>
      <c r="G58" s="4">
        <v>0</v>
      </c>
      <c r="H58" s="4">
        <v>0</v>
      </c>
      <c r="I58" s="4">
        <v>3</v>
      </c>
      <c r="J58" s="4">
        <f t="shared" si="2"/>
        <v>9.67741935483871</v>
      </c>
      <c r="K58" s="4"/>
    </row>
    <row r="59" spans="1:11" ht="30">
      <c r="A59" s="2"/>
      <c r="B59" s="2" t="s">
        <v>79</v>
      </c>
      <c r="C59" s="14">
        <v>1</v>
      </c>
      <c r="D59" s="16" t="s">
        <v>80</v>
      </c>
      <c r="E59" s="4">
        <v>30</v>
      </c>
      <c r="F59" s="4">
        <v>0</v>
      </c>
      <c r="G59" s="13" t="s">
        <v>187</v>
      </c>
      <c r="H59" s="4">
        <v>0</v>
      </c>
      <c r="I59" s="4">
        <v>0</v>
      </c>
      <c r="J59" s="4">
        <f t="shared" si="2"/>
        <v>0</v>
      </c>
      <c r="K59" s="4"/>
    </row>
    <row r="60" spans="1:11">
      <c r="A60" s="2">
        <v>25</v>
      </c>
      <c r="B60" s="2" t="s">
        <v>81</v>
      </c>
      <c r="C60" s="2">
        <v>1</v>
      </c>
      <c r="D60" s="9" t="s">
        <v>154</v>
      </c>
      <c r="E60" s="4">
        <v>30</v>
      </c>
      <c r="F60" s="4">
        <v>0</v>
      </c>
      <c r="G60" s="4">
        <v>0</v>
      </c>
      <c r="H60" s="4">
        <v>5</v>
      </c>
      <c r="I60" s="4">
        <v>25</v>
      </c>
      <c r="J60" s="4">
        <f t="shared" si="2"/>
        <v>80.645161290322577</v>
      </c>
      <c r="K60" s="4"/>
    </row>
    <row r="61" spans="1:11">
      <c r="A61" s="2">
        <v>26</v>
      </c>
      <c r="B61" s="2" t="s">
        <v>82</v>
      </c>
      <c r="C61" s="2">
        <v>2</v>
      </c>
      <c r="D61" s="9" t="s">
        <v>83</v>
      </c>
      <c r="E61" s="4"/>
      <c r="F61" s="4"/>
      <c r="G61" s="4"/>
      <c r="H61" s="4"/>
      <c r="I61" s="4"/>
      <c r="J61" s="4"/>
      <c r="K61" s="4"/>
    </row>
    <row r="62" spans="1:11">
      <c r="A62" s="2">
        <v>27</v>
      </c>
      <c r="B62" s="2" t="s">
        <v>84</v>
      </c>
      <c r="C62" s="2">
        <v>1</v>
      </c>
      <c r="D62" s="9" t="s">
        <v>85</v>
      </c>
      <c r="E62" s="4">
        <v>30</v>
      </c>
      <c r="F62" s="4">
        <v>0</v>
      </c>
      <c r="G62" s="4">
        <v>0</v>
      </c>
      <c r="H62" s="4">
        <v>6</v>
      </c>
      <c r="I62" s="4">
        <v>24</v>
      </c>
      <c r="J62" s="4">
        <f t="shared" ref="J62:J70" si="3">I62/31*100</f>
        <v>77.41935483870968</v>
      </c>
      <c r="K62" s="4"/>
    </row>
    <row r="63" spans="1:11">
      <c r="A63" s="2">
        <v>28</v>
      </c>
      <c r="B63" s="11" t="s">
        <v>86</v>
      </c>
      <c r="C63" s="2">
        <v>1</v>
      </c>
      <c r="D63" s="10" t="s">
        <v>87</v>
      </c>
      <c r="E63" s="4">
        <v>30</v>
      </c>
      <c r="F63" s="4">
        <v>0</v>
      </c>
      <c r="G63" s="4">
        <v>1</v>
      </c>
      <c r="H63" s="4">
        <v>7</v>
      </c>
      <c r="I63" s="4">
        <v>22</v>
      </c>
      <c r="J63" s="4">
        <f t="shared" si="3"/>
        <v>70.967741935483872</v>
      </c>
      <c r="K63" s="4"/>
    </row>
    <row r="64" spans="1:11">
      <c r="A64" s="118">
        <v>29</v>
      </c>
      <c r="B64" s="121" t="s">
        <v>88</v>
      </c>
      <c r="C64" s="118">
        <v>10</v>
      </c>
      <c r="D64" s="12" t="s">
        <v>89</v>
      </c>
      <c r="E64" s="4">
        <v>30</v>
      </c>
      <c r="F64" s="4">
        <v>0</v>
      </c>
      <c r="G64" s="4">
        <v>3</v>
      </c>
      <c r="H64" s="4">
        <v>4</v>
      </c>
      <c r="I64" s="4">
        <v>23</v>
      </c>
      <c r="J64" s="4">
        <f t="shared" si="3"/>
        <v>74.193548387096769</v>
      </c>
      <c r="K64" s="4"/>
    </row>
    <row r="65" spans="1:11" ht="45">
      <c r="A65" s="119"/>
      <c r="B65" s="122"/>
      <c r="C65" s="119"/>
      <c r="D65" s="12" t="s">
        <v>90</v>
      </c>
      <c r="E65" s="4">
        <v>30</v>
      </c>
      <c r="F65" s="4">
        <v>0</v>
      </c>
      <c r="G65" s="13" t="s">
        <v>188</v>
      </c>
      <c r="H65" s="4">
        <v>0</v>
      </c>
      <c r="I65" s="4">
        <v>0</v>
      </c>
      <c r="J65" s="4">
        <f t="shared" si="3"/>
        <v>0</v>
      </c>
      <c r="K65" s="4"/>
    </row>
    <row r="66" spans="1:11">
      <c r="A66" s="119"/>
      <c r="B66" s="122"/>
      <c r="C66" s="119"/>
      <c r="D66" s="12" t="s">
        <v>155</v>
      </c>
      <c r="E66" s="4">
        <v>30</v>
      </c>
      <c r="F66" s="4">
        <v>0</v>
      </c>
      <c r="G66" s="4">
        <v>4</v>
      </c>
      <c r="H66" s="4">
        <v>4</v>
      </c>
      <c r="I66" s="4">
        <v>22</v>
      </c>
      <c r="J66" s="4">
        <f t="shared" si="3"/>
        <v>70.967741935483872</v>
      </c>
      <c r="K66" s="4"/>
    </row>
    <row r="67" spans="1:11">
      <c r="A67" s="119"/>
      <c r="B67" s="122"/>
      <c r="C67" s="119"/>
      <c r="D67" s="12" t="s">
        <v>91</v>
      </c>
      <c r="E67" s="4">
        <v>30</v>
      </c>
      <c r="F67" s="4">
        <v>0</v>
      </c>
      <c r="G67" s="4">
        <v>7</v>
      </c>
      <c r="H67" s="4">
        <v>4</v>
      </c>
      <c r="I67" s="4">
        <v>19</v>
      </c>
      <c r="J67" s="4">
        <f t="shared" si="3"/>
        <v>61.29032258064516</v>
      </c>
      <c r="K67" s="4"/>
    </row>
    <row r="68" spans="1:11" ht="18" customHeight="1">
      <c r="A68" s="119"/>
      <c r="B68" s="122"/>
      <c r="C68" s="119"/>
      <c r="D68" s="12" t="s">
        <v>92</v>
      </c>
      <c r="E68" s="4">
        <v>30</v>
      </c>
      <c r="F68" s="4">
        <v>0</v>
      </c>
      <c r="G68" s="4">
        <v>9</v>
      </c>
      <c r="H68" s="4">
        <v>5</v>
      </c>
      <c r="I68" s="4">
        <v>16</v>
      </c>
      <c r="J68" s="4">
        <f t="shared" si="3"/>
        <v>51.612903225806448</v>
      </c>
      <c r="K68" s="4"/>
    </row>
    <row r="69" spans="1:11">
      <c r="A69" s="119"/>
      <c r="B69" s="122"/>
      <c r="C69" s="119"/>
      <c r="D69" s="12" t="s">
        <v>93</v>
      </c>
      <c r="E69" s="4">
        <v>30</v>
      </c>
      <c r="F69" s="4">
        <v>0</v>
      </c>
      <c r="G69" s="4">
        <v>1</v>
      </c>
      <c r="H69" s="4">
        <v>4</v>
      </c>
      <c r="I69" s="4">
        <v>25</v>
      </c>
      <c r="J69" s="4">
        <f t="shared" si="3"/>
        <v>80.645161290322577</v>
      </c>
      <c r="K69" s="4"/>
    </row>
    <row r="70" spans="1:11">
      <c r="A70" s="119"/>
      <c r="B70" s="122"/>
      <c r="C70" s="119"/>
      <c r="D70" s="12" t="s">
        <v>94</v>
      </c>
      <c r="E70" s="4">
        <v>30</v>
      </c>
      <c r="F70" s="4">
        <v>0</v>
      </c>
      <c r="G70" s="4">
        <v>3</v>
      </c>
      <c r="H70" s="4">
        <v>5</v>
      </c>
      <c r="I70" s="4">
        <v>22</v>
      </c>
      <c r="J70" s="4">
        <f t="shared" si="3"/>
        <v>70.967741935483872</v>
      </c>
      <c r="K70" s="4"/>
    </row>
    <row r="71" spans="1:11">
      <c r="A71" s="119"/>
      <c r="B71" s="122"/>
      <c r="C71" s="119"/>
      <c r="D71" s="12" t="s">
        <v>96</v>
      </c>
      <c r="E71" s="4">
        <v>30</v>
      </c>
      <c r="F71" s="4">
        <v>0</v>
      </c>
      <c r="G71" s="4">
        <v>2</v>
      </c>
      <c r="H71" s="4">
        <v>4</v>
      </c>
      <c r="I71" s="4">
        <v>24</v>
      </c>
      <c r="J71" s="4">
        <f>I71/31*100</f>
        <v>77.41935483870968</v>
      </c>
      <c r="K71" s="4"/>
    </row>
    <row r="72" spans="1:11">
      <c r="A72" s="119"/>
      <c r="B72" s="122"/>
      <c r="C72" s="119"/>
      <c r="D72" s="12" t="s">
        <v>97</v>
      </c>
      <c r="E72" s="4">
        <v>30</v>
      </c>
      <c r="F72" s="4">
        <v>0</v>
      </c>
      <c r="G72" s="4">
        <v>3</v>
      </c>
      <c r="H72" s="4">
        <v>6</v>
      </c>
      <c r="I72" s="4">
        <v>21</v>
      </c>
      <c r="J72" s="4">
        <f>I72/31*100</f>
        <v>67.741935483870961</v>
      </c>
      <c r="K72" s="4"/>
    </row>
    <row r="73" spans="1:11">
      <c r="A73" s="119"/>
      <c r="B73" s="122"/>
      <c r="C73" s="119"/>
      <c r="D73" s="12" t="s">
        <v>98</v>
      </c>
      <c r="E73" s="4">
        <v>30</v>
      </c>
      <c r="F73" s="4">
        <v>0</v>
      </c>
      <c r="G73" s="4">
        <v>2</v>
      </c>
      <c r="H73" s="4">
        <v>5</v>
      </c>
      <c r="I73" s="4">
        <v>23</v>
      </c>
      <c r="J73" s="4">
        <f>I73/31*100</f>
        <v>74.193548387096769</v>
      </c>
      <c r="K73" s="4"/>
    </row>
    <row r="74" spans="1:11" ht="30">
      <c r="A74" s="2">
        <v>30</v>
      </c>
      <c r="B74" s="13" t="s">
        <v>99</v>
      </c>
      <c r="C74" s="2">
        <v>3</v>
      </c>
      <c r="D74" s="12" t="s">
        <v>100</v>
      </c>
      <c r="E74" s="4"/>
      <c r="F74" s="4"/>
      <c r="G74" s="4"/>
      <c r="H74" s="4"/>
      <c r="I74" s="4"/>
      <c r="J74" s="4"/>
      <c r="K74" s="4"/>
    </row>
    <row r="75" spans="1:11">
      <c r="A75" s="2">
        <v>31</v>
      </c>
      <c r="B75" s="13" t="s">
        <v>101</v>
      </c>
      <c r="C75" s="2">
        <v>1</v>
      </c>
      <c r="D75" s="17" t="s">
        <v>102</v>
      </c>
      <c r="E75" s="4">
        <v>30</v>
      </c>
      <c r="F75" s="4">
        <v>0</v>
      </c>
      <c r="G75" s="4">
        <v>1</v>
      </c>
      <c r="H75" s="4">
        <v>4</v>
      </c>
      <c r="I75" s="4">
        <v>25</v>
      </c>
      <c r="J75" s="4">
        <f>I75/31*100</f>
        <v>80.645161290322577</v>
      </c>
      <c r="K75" s="4"/>
    </row>
    <row r="76" spans="1:11" ht="30">
      <c r="A76" s="2">
        <v>32</v>
      </c>
      <c r="B76" s="13" t="s">
        <v>103</v>
      </c>
      <c r="C76" s="2">
        <v>2</v>
      </c>
      <c r="D76" s="17" t="s">
        <v>104</v>
      </c>
      <c r="E76" s="4"/>
      <c r="F76" s="4"/>
      <c r="G76" s="4"/>
      <c r="H76" s="4"/>
      <c r="I76" s="4"/>
      <c r="J76" s="4"/>
      <c r="K76" s="4"/>
    </row>
    <row r="77" spans="1:11">
      <c r="A77" s="2">
        <v>33</v>
      </c>
      <c r="B77" s="11" t="s">
        <v>105</v>
      </c>
      <c r="C77" s="2">
        <v>1</v>
      </c>
      <c r="D77" s="10" t="s">
        <v>106</v>
      </c>
      <c r="E77" s="4">
        <v>30</v>
      </c>
      <c r="F77" s="4">
        <v>0</v>
      </c>
      <c r="G77" s="4">
        <v>1</v>
      </c>
      <c r="H77" s="4">
        <v>4</v>
      </c>
      <c r="I77" s="4">
        <v>25</v>
      </c>
      <c r="J77" s="4">
        <f t="shared" ref="J77:J101" si="4">I77/31*100</f>
        <v>80.645161290322577</v>
      </c>
      <c r="K77" s="4"/>
    </row>
    <row r="78" spans="1:11" ht="30">
      <c r="A78" s="118">
        <v>34</v>
      </c>
      <c r="B78" s="124" t="s">
        <v>107</v>
      </c>
      <c r="C78" s="118">
        <v>2</v>
      </c>
      <c r="D78" s="12" t="s">
        <v>108</v>
      </c>
      <c r="E78" s="4">
        <v>30</v>
      </c>
      <c r="F78" s="4">
        <v>0</v>
      </c>
      <c r="G78" s="13" t="s">
        <v>189</v>
      </c>
      <c r="H78" s="4">
        <v>0</v>
      </c>
      <c r="I78" s="4">
        <v>1</v>
      </c>
      <c r="J78" s="4">
        <f t="shared" si="4"/>
        <v>3.225806451612903</v>
      </c>
      <c r="K78" s="4"/>
    </row>
    <row r="79" spans="1:11">
      <c r="A79" s="120"/>
      <c r="B79" s="125"/>
      <c r="C79" s="120"/>
      <c r="D79" s="12" t="s">
        <v>109</v>
      </c>
      <c r="E79" s="4">
        <v>30</v>
      </c>
      <c r="F79" s="4">
        <v>0</v>
      </c>
      <c r="G79" s="4">
        <v>4</v>
      </c>
      <c r="H79" s="4">
        <v>5</v>
      </c>
      <c r="I79" s="4">
        <v>21</v>
      </c>
      <c r="J79" s="4">
        <f t="shared" si="4"/>
        <v>67.741935483870961</v>
      </c>
      <c r="K79" s="4"/>
    </row>
    <row r="80" spans="1:11">
      <c r="A80" s="2">
        <v>35</v>
      </c>
      <c r="B80" s="4" t="s">
        <v>110</v>
      </c>
      <c r="C80" s="2">
        <v>1</v>
      </c>
      <c r="D80" s="9" t="s">
        <v>111</v>
      </c>
      <c r="E80" s="4">
        <v>30</v>
      </c>
      <c r="F80" s="4">
        <v>0</v>
      </c>
      <c r="G80" s="4">
        <v>9</v>
      </c>
      <c r="H80" s="4">
        <v>4</v>
      </c>
      <c r="I80" s="4">
        <v>17</v>
      </c>
      <c r="J80" s="4">
        <f t="shared" si="4"/>
        <v>54.838709677419352</v>
      </c>
      <c r="K80" s="4"/>
    </row>
    <row r="81" spans="1:11">
      <c r="A81" s="2">
        <v>36</v>
      </c>
      <c r="B81" s="4" t="s">
        <v>112</v>
      </c>
      <c r="C81" s="2">
        <v>1</v>
      </c>
      <c r="D81" s="3" t="s">
        <v>113</v>
      </c>
      <c r="E81" s="4">
        <v>30</v>
      </c>
      <c r="F81" s="4">
        <v>0</v>
      </c>
      <c r="G81" s="4">
        <v>2</v>
      </c>
      <c r="H81" s="4">
        <v>4</v>
      </c>
      <c r="I81" s="4">
        <v>24</v>
      </c>
      <c r="J81" s="4">
        <f t="shared" si="4"/>
        <v>77.41935483870968</v>
      </c>
      <c r="K81" s="4"/>
    </row>
    <row r="82" spans="1:11">
      <c r="A82" s="2">
        <v>37</v>
      </c>
      <c r="B82" s="4" t="s">
        <v>114</v>
      </c>
      <c r="C82" s="2">
        <v>1</v>
      </c>
      <c r="D82" s="3" t="s">
        <v>115</v>
      </c>
      <c r="E82" s="4">
        <v>30</v>
      </c>
      <c r="F82" s="4">
        <v>0</v>
      </c>
      <c r="G82" s="4">
        <v>2</v>
      </c>
      <c r="H82" s="4">
        <v>4</v>
      </c>
      <c r="I82" s="4">
        <v>24</v>
      </c>
      <c r="J82" s="4">
        <f t="shared" si="4"/>
        <v>77.41935483870968</v>
      </c>
      <c r="K82" s="4"/>
    </row>
    <row r="83" spans="1:11">
      <c r="A83" s="2">
        <v>38</v>
      </c>
      <c r="B83" s="49" t="s">
        <v>116</v>
      </c>
      <c r="C83" s="2">
        <v>1</v>
      </c>
      <c r="D83" s="13" t="s">
        <v>117</v>
      </c>
      <c r="E83" s="4">
        <v>30</v>
      </c>
      <c r="F83" s="4">
        <v>0</v>
      </c>
      <c r="G83" s="4">
        <v>7</v>
      </c>
      <c r="H83" s="4">
        <v>4</v>
      </c>
      <c r="I83" s="4">
        <v>19</v>
      </c>
      <c r="J83" s="4">
        <f t="shared" si="4"/>
        <v>61.29032258064516</v>
      </c>
      <c r="K83" s="4"/>
    </row>
    <row r="84" spans="1:11">
      <c r="A84" s="50"/>
      <c r="B84" s="137" t="s">
        <v>118</v>
      </c>
      <c r="C84" s="51"/>
      <c r="D84" s="12" t="s">
        <v>95</v>
      </c>
      <c r="E84" s="4">
        <v>30</v>
      </c>
      <c r="F84" s="4">
        <v>0</v>
      </c>
      <c r="G84" s="4">
        <v>3</v>
      </c>
      <c r="H84" s="4">
        <v>7</v>
      </c>
      <c r="I84" s="4">
        <v>20</v>
      </c>
      <c r="J84" s="4">
        <f>I84/31*100</f>
        <v>64.516129032258064</v>
      </c>
      <c r="K84" s="4"/>
    </row>
    <row r="85" spans="1:11" ht="30">
      <c r="A85" s="50">
        <v>39</v>
      </c>
      <c r="B85" s="137"/>
      <c r="C85" s="52">
        <v>2</v>
      </c>
      <c r="D85" s="13" t="s">
        <v>119</v>
      </c>
      <c r="E85" s="4">
        <v>30</v>
      </c>
      <c r="F85" s="4">
        <v>0</v>
      </c>
      <c r="G85" s="4">
        <v>5</v>
      </c>
      <c r="H85" s="4">
        <v>6</v>
      </c>
      <c r="I85" s="4">
        <v>19</v>
      </c>
      <c r="J85" s="4">
        <f t="shared" si="4"/>
        <v>61.29032258064516</v>
      </c>
      <c r="K85" s="4"/>
    </row>
    <row r="86" spans="1:11" ht="30">
      <c r="A86" s="2">
        <v>40</v>
      </c>
      <c r="B86" s="6" t="s">
        <v>120</v>
      </c>
      <c r="C86" s="2">
        <v>1</v>
      </c>
      <c r="D86" s="3" t="s">
        <v>121</v>
      </c>
      <c r="E86" s="4">
        <v>30</v>
      </c>
      <c r="F86" s="4">
        <v>0</v>
      </c>
      <c r="G86" s="4">
        <v>0</v>
      </c>
      <c r="H86" s="4">
        <v>4</v>
      </c>
      <c r="I86" s="4">
        <v>26</v>
      </c>
      <c r="J86" s="4">
        <f t="shared" si="4"/>
        <v>83.870967741935488</v>
      </c>
      <c r="K86" s="4"/>
    </row>
    <row r="87" spans="1:11" ht="30">
      <c r="A87" s="2">
        <v>41</v>
      </c>
      <c r="B87" s="11" t="s">
        <v>122</v>
      </c>
      <c r="C87" s="2">
        <v>1</v>
      </c>
      <c r="D87" s="3" t="s">
        <v>123</v>
      </c>
      <c r="E87" s="4">
        <v>30</v>
      </c>
      <c r="F87" s="4"/>
      <c r="G87" s="4">
        <v>0</v>
      </c>
      <c r="H87" s="4">
        <v>4</v>
      </c>
      <c r="I87" s="4">
        <v>26</v>
      </c>
      <c r="J87" s="4">
        <f t="shared" si="4"/>
        <v>83.870967741935488</v>
      </c>
      <c r="K87" s="4"/>
    </row>
    <row r="88" spans="1:11">
      <c r="A88" s="2">
        <v>42</v>
      </c>
      <c r="B88" s="13" t="s">
        <v>124</v>
      </c>
      <c r="C88" s="2">
        <v>1</v>
      </c>
      <c r="D88" s="12" t="s">
        <v>125</v>
      </c>
      <c r="E88" s="4">
        <v>30</v>
      </c>
      <c r="F88" s="4">
        <v>0</v>
      </c>
      <c r="G88" s="4">
        <v>4</v>
      </c>
      <c r="H88" s="4">
        <v>6</v>
      </c>
      <c r="I88" s="4">
        <v>20</v>
      </c>
      <c r="J88" s="4">
        <f t="shared" si="4"/>
        <v>64.516129032258064</v>
      </c>
      <c r="K88" s="4"/>
    </row>
    <row r="89" spans="1:11" ht="45">
      <c r="A89" s="118">
        <v>43</v>
      </c>
      <c r="B89" s="118" t="s">
        <v>126</v>
      </c>
      <c r="C89" s="118">
        <v>3</v>
      </c>
      <c r="D89" s="5" t="s">
        <v>190</v>
      </c>
      <c r="E89" s="4">
        <v>30</v>
      </c>
      <c r="F89" s="4">
        <v>0</v>
      </c>
      <c r="G89" s="4">
        <v>0</v>
      </c>
      <c r="H89" s="4">
        <v>3</v>
      </c>
      <c r="I89" s="4">
        <v>27</v>
      </c>
      <c r="J89" s="4">
        <f t="shared" si="4"/>
        <v>87.096774193548384</v>
      </c>
      <c r="K89" s="4"/>
    </row>
    <row r="90" spans="1:11" ht="30">
      <c r="A90" s="119"/>
      <c r="B90" s="119"/>
      <c r="C90" s="119"/>
      <c r="D90" s="5" t="s">
        <v>156</v>
      </c>
      <c r="E90" s="4">
        <v>30</v>
      </c>
      <c r="F90" s="4">
        <v>0</v>
      </c>
      <c r="G90" s="4">
        <v>0</v>
      </c>
      <c r="H90" s="4">
        <v>5</v>
      </c>
      <c r="I90" s="4">
        <v>25</v>
      </c>
      <c r="J90" s="4">
        <f t="shared" si="4"/>
        <v>80.645161290322577</v>
      </c>
      <c r="K90" s="4"/>
    </row>
    <row r="91" spans="1:11">
      <c r="A91" s="120"/>
      <c r="B91" s="120"/>
      <c r="C91" s="120"/>
      <c r="D91" s="5" t="s">
        <v>191</v>
      </c>
      <c r="E91" s="4">
        <v>30</v>
      </c>
      <c r="F91" s="4">
        <v>0</v>
      </c>
      <c r="G91" s="4">
        <v>0</v>
      </c>
      <c r="H91" s="4">
        <v>4</v>
      </c>
      <c r="I91" s="4">
        <v>26</v>
      </c>
      <c r="J91" s="4">
        <f t="shared" si="4"/>
        <v>83.870967741935488</v>
      </c>
      <c r="K91" s="4"/>
    </row>
    <row r="92" spans="1:11">
      <c r="A92" s="2">
        <v>44</v>
      </c>
      <c r="B92" s="13" t="s">
        <v>129</v>
      </c>
      <c r="C92" s="14">
        <v>1</v>
      </c>
      <c r="D92" s="12" t="s">
        <v>130</v>
      </c>
      <c r="E92" s="4">
        <v>30</v>
      </c>
      <c r="F92" s="4">
        <v>0</v>
      </c>
      <c r="G92" s="4">
        <v>4</v>
      </c>
      <c r="H92" s="4">
        <v>7</v>
      </c>
      <c r="I92" s="4">
        <v>19</v>
      </c>
      <c r="J92" s="4">
        <f t="shared" si="4"/>
        <v>61.29032258064516</v>
      </c>
      <c r="K92" s="4"/>
    </row>
    <row r="93" spans="1:11">
      <c r="A93" s="2">
        <v>45</v>
      </c>
      <c r="B93" s="4" t="s">
        <v>131</v>
      </c>
      <c r="C93" s="2">
        <v>1</v>
      </c>
      <c r="D93" s="3" t="s">
        <v>132</v>
      </c>
      <c r="E93" s="4">
        <v>30</v>
      </c>
      <c r="F93" s="4">
        <v>0</v>
      </c>
      <c r="G93" s="4">
        <v>18</v>
      </c>
      <c r="H93" s="4">
        <v>0</v>
      </c>
      <c r="I93" s="4">
        <v>12</v>
      </c>
      <c r="J93" s="4">
        <f t="shared" si="4"/>
        <v>38.70967741935484</v>
      </c>
      <c r="K93" s="4"/>
    </row>
    <row r="94" spans="1:11">
      <c r="A94" s="2">
        <v>46</v>
      </c>
      <c r="B94" s="4" t="s">
        <v>133</v>
      </c>
      <c r="C94" s="14">
        <v>1</v>
      </c>
      <c r="D94" s="12" t="s">
        <v>134</v>
      </c>
      <c r="E94" s="4">
        <v>30</v>
      </c>
      <c r="F94" s="4">
        <v>0</v>
      </c>
      <c r="G94" s="4">
        <v>0</v>
      </c>
      <c r="H94" s="4">
        <v>7</v>
      </c>
      <c r="I94" s="4">
        <v>23</v>
      </c>
      <c r="J94" s="4">
        <f t="shared" si="4"/>
        <v>74.193548387096769</v>
      </c>
      <c r="K94" s="4"/>
    </row>
    <row r="95" spans="1:11" ht="30">
      <c r="A95" s="118">
        <v>47</v>
      </c>
      <c r="B95" s="118" t="s">
        <v>135</v>
      </c>
      <c r="C95" s="118">
        <v>3</v>
      </c>
      <c r="D95" s="12" t="s">
        <v>136</v>
      </c>
      <c r="E95" s="4">
        <v>30</v>
      </c>
      <c r="F95" s="4">
        <v>0</v>
      </c>
      <c r="G95" s="4">
        <v>4</v>
      </c>
      <c r="H95" s="4">
        <v>4</v>
      </c>
      <c r="I95" s="4">
        <v>22</v>
      </c>
      <c r="J95" s="4">
        <f t="shared" si="4"/>
        <v>70.967741935483872</v>
      </c>
      <c r="K95" s="4"/>
    </row>
    <row r="96" spans="1:11">
      <c r="A96" s="119"/>
      <c r="B96" s="119"/>
      <c r="C96" s="119"/>
      <c r="D96" s="12" t="s">
        <v>137</v>
      </c>
      <c r="E96" s="4">
        <v>30</v>
      </c>
      <c r="F96" s="4">
        <v>0</v>
      </c>
      <c r="G96" s="4">
        <v>0</v>
      </c>
      <c r="H96" s="4">
        <v>6</v>
      </c>
      <c r="I96" s="4">
        <v>24</v>
      </c>
      <c r="J96" s="4">
        <f t="shared" si="4"/>
        <v>77.41935483870968</v>
      </c>
      <c r="K96" s="4"/>
    </row>
    <row r="97" spans="1:11">
      <c r="A97" s="120"/>
      <c r="B97" s="120"/>
      <c r="C97" s="120"/>
      <c r="D97" s="12" t="s">
        <v>138</v>
      </c>
      <c r="E97" s="4">
        <v>30</v>
      </c>
      <c r="F97" s="4">
        <v>0</v>
      </c>
      <c r="G97" s="4">
        <v>2</v>
      </c>
      <c r="H97" s="4">
        <v>7</v>
      </c>
      <c r="I97" s="4">
        <v>21</v>
      </c>
      <c r="J97" s="4">
        <f t="shared" si="4"/>
        <v>67.741935483870961</v>
      </c>
      <c r="K97" s="4"/>
    </row>
    <row r="98" spans="1:11">
      <c r="A98" s="118">
        <v>48</v>
      </c>
      <c r="B98" s="118" t="s">
        <v>139</v>
      </c>
      <c r="C98" s="118">
        <v>4</v>
      </c>
      <c r="D98" s="12" t="s">
        <v>140</v>
      </c>
      <c r="E98" s="4">
        <v>30</v>
      </c>
      <c r="F98" s="4">
        <v>0</v>
      </c>
      <c r="G98" s="4">
        <v>3</v>
      </c>
      <c r="H98" s="4">
        <v>4</v>
      </c>
      <c r="I98" s="4">
        <v>23</v>
      </c>
      <c r="J98" s="4">
        <f t="shared" si="4"/>
        <v>74.193548387096769</v>
      </c>
      <c r="K98" s="4"/>
    </row>
    <row r="99" spans="1:11">
      <c r="A99" s="119"/>
      <c r="B99" s="119"/>
      <c r="C99" s="119"/>
      <c r="D99" s="12" t="s">
        <v>141</v>
      </c>
      <c r="E99" s="4">
        <v>30</v>
      </c>
      <c r="F99" s="4">
        <v>0</v>
      </c>
      <c r="G99" s="4">
        <v>4</v>
      </c>
      <c r="H99" s="4">
        <v>4</v>
      </c>
      <c r="I99" s="4">
        <v>22</v>
      </c>
      <c r="J99" s="4">
        <f t="shared" si="4"/>
        <v>70.967741935483872</v>
      </c>
      <c r="K99" s="4"/>
    </row>
    <row r="100" spans="1:11">
      <c r="A100" s="119"/>
      <c r="B100" s="119"/>
      <c r="C100" s="119"/>
      <c r="D100" s="12" t="s">
        <v>142</v>
      </c>
      <c r="E100" s="4">
        <v>30</v>
      </c>
      <c r="F100" s="4">
        <v>0</v>
      </c>
      <c r="G100" s="4">
        <v>2</v>
      </c>
      <c r="H100" s="4">
        <v>4</v>
      </c>
      <c r="I100" s="4">
        <v>24</v>
      </c>
      <c r="J100" s="4">
        <f t="shared" si="4"/>
        <v>77.41935483870968</v>
      </c>
      <c r="K100" s="4"/>
    </row>
    <row r="101" spans="1:11">
      <c r="A101" s="120"/>
      <c r="B101" s="120"/>
      <c r="C101" s="120"/>
      <c r="D101" s="12" t="s">
        <v>157</v>
      </c>
      <c r="E101" s="4">
        <v>30</v>
      </c>
      <c r="F101" s="4">
        <v>0</v>
      </c>
      <c r="G101" s="4">
        <v>1</v>
      </c>
      <c r="H101" s="4">
        <v>4</v>
      </c>
      <c r="I101" s="4">
        <v>25</v>
      </c>
      <c r="J101" s="4">
        <f t="shared" si="4"/>
        <v>80.645161290322577</v>
      </c>
      <c r="K101" s="4"/>
    </row>
  </sheetData>
  <mergeCells count="52"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A22:A33"/>
    <mergeCell ref="B22:B33"/>
    <mergeCell ref="C22:C33"/>
    <mergeCell ref="A6:A7"/>
    <mergeCell ref="B6:B7"/>
    <mergeCell ref="C6:C7"/>
    <mergeCell ref="A8:A16"/>
    <mergeCell ref="B8:B16"/>
    <mergeCell ref="C8:C16"/>
    <mergeCell ref="A17:A18"/>
    <mergeCell ref="C17:C18"/>
    <mergeCell ref="A20:A21"/>
    <mergeCell ref="B20:B21"/>
    <mergeCell ref="C20:C21"/>
    <mergeCell ref="A34:A39"/>
    <mergeCell ref="B34:B39"/>
    <mergeCell ref="C34:C39"/>
    <mergeCell ref="A40:A41"/>
    <mergeCell ref="B40:B41"/>
    <mergeCell ref="C40:C41"/>
    <mergeCell ref="A42:A43"/>
    <mergeCell ref="B42:B43"/>
    <mergeCell ref="C42:C43"/>
    <mergeCell ref="A45:A46"/>
    <mergeCell ref="B45:B46"/>
    <mergeCell ref="C45:C46"/>
    <mergeCell ref="A64:A73"/>
    <mergeCell ref="B64:B73"/>
    <mergeCell ref="C64:C73"/>
    <mergeCell ref="A78:A79"/>
    <mergeCell ref="B78:B79"/>
    <mergeCell ref="C78:C79"/>
    <mergeCell ref="A98:A101"/>
    <mergeCell ref="B98:B101"/>
    <mergeCell ref="C98:C101"/>
    <mergeCell ref="B84:B85"/>
    <mergeCell ref="A89:A91"/>
    <mergeCell ref="B89:B91"/>
    <mergeCell ref="C89:C91"/>
    <mergeCell ref="A95:A97"/>
    <mergeCell ref="B95:B97"/>
    <mergeCell ref="C95:C9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71"/>
  <sheetViews>
    <sheetView tabSelected="1" zoomScale="80" zoomScaleNormal="80" workbookViewId="0">
      <selection activeCell="Q13" sqref="Q13"/>
    </sheetView>
  </sheetViews>
  <sheetFormatPr defaultRowHeight="15"/>
  <cols>
    <col min="1" max="1" width="14.85546875" customWidth="1"/>
    <col min="2" max="2" width="16.140625" customWidth="1"/>
    <col min="3" max="3" width="13.42578125" customWidth="1"/>
    <col min="4" max="4" width="14" customWidth="1"/>
    <col min="5" max="5" width="15.7109375" customWidth="1"/>
    <col min="6" max="6" width="15.5703125" customWidth="1"/>
    <col min="7" max="7" width="15.140625" customWidth="1"/>
    <col min="8" max="8" width="10.85546875" customWidth="1"/>
    <col min="9" max="9" width="17.140625" customWidth="1"/>
    <col min="10" max="10" width="14.140625" customWidth="1"/>
    <col min="11" max="11" width="12" customWidth="1"/>
    <col min="12" max="12" width="9.7109375" customWidth="1"/>
  </cols>
  <sheetData>
    <row r="1" spans="1:10" ht="49.5" customHeight="1">
      <c r="A1" s="139" t="s">
        <v>192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30" customHeight="1">
      <c r="A2" s="53" t="s">
        <v>193</v>
      </c>
      <c r="B2" s="53" t="s">
        <v>194</v>
      </c>
      <c r="C2" s="53" t="s">
        <v>195</v>
      </c>
      <c r="D2" s="53" t="s">
        <v>196</v>
      </c>
      <c r="E2" s="53" t="s">
        <v>197</v>
      </c>
      <c r="F2" s="53" t="s">
        <v>198</v>
      </c>
      <c r="G2" s="53" t="s">
        <v>199</v>
      </c>
      <c r="H2" s="53" t="s">
        <v>200</v>
      </c>
      <c r="I2" s="53" t="s">
        <v>201</v>
      </c>
      <c r="J2" s="53" t="s">
        <v>202</v>
      </c>
    </row>
    <row r="3" spans="1:10" ht="24.75" customHeight="1">
      <c r="A3" s="53" t="s">
        <v>203</v>
      </c>
      <c r="B3" s="54">
        <v>1324</v>
      </c>
      <c r="C3" s="54">
        <v>250</v>
      </c>
      <c r="D3" s="54">
        <v>468</v>
      </c>
      <c r="E3" s="54">
        <v>441</v>
      </c>
      <c r="F3" s="54">
        <v>592</v>
      </c>
      <c r="G3" s="54">
        <v>733</v>
      </c>
      <c r="H3" s="54">
        <v>264</v>
      </c>
      <c r="I3" s="54">
        <v>3</v>
      </c>
      <c r="J3" s="54">
        <f>SUM(B3:I3)</f>
        <v>4075</v>
      </c>
    </row>
    <row r="4" spans="1:10" ht="29.25" customHeight="1">
      <c r="A4" s="53" t="s">
        <v>204</v>
      </c>
      <c r="B4" s="54">
        <v>25</v>
      </c>
      <c r="C4" s="54">
        <v>2</v>
      </c>
      <c r="D4" s="54">
        <v>17</v>
      </c>
      <c r="E4" s="54">
        <v>4</v>
      </c>
      <c r="F4" s="54">
        <v>3</v>
      </c>
      <c r="G4" s="54">
        <v>13</v>
      </c>
      <c r="H4" s="54">
        <v>0</v>
      </c>
      <c r="I4" s="54">
        <v>0</v>
      </c>
      <c r="J4" s="54">
        <f>SUM(B4:I4)</f>
        <v>64</v>
      </c>
    </row>
    <row r="5" spans="1:10" ht="30" customHeight="1">
      <c r="A5" s="53" t="s">
        <v>205</v>
      </c>
      <c r="B5" s="54">
        <v>400</v>
      </c>
      <c r="C5" s="54">
        <v>32</v>
      </c>
      <c r="D5" s="54">
        <v>272</v>
      </c>
      <c r="E5" s="54">
        <v>31</v>
      </c>
      <c r="F5" s="54">
        <v>45</v>
      </c>
      <c r="G5" s="54">
        <v>191</v>
      </c>
      <c r="H5" s="54">
        <v>0</v>
      </c>
      <c r="I5" s="54">
        <v>0</v>
      </c>
      <c r="J5" s="54">
        <f>SUM(B5:I5)</f>
        <v>971</v>
      </c>
    </row>
    <row r="6" spans="1:10" ht="26.25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ht="45" customHeight="1">
      <c r="A7" s="139" t="s">
        <v>206</v>
      </c>
      <c r="B7" s="139"/>
      <c r="C7" s="139"/>
      <c r="D7" s="139"/>
      <c r="E7" s="139"/>
      <c r="F7" s="139"/>
      <c r="G7" s="139"/>
      <c r="H7" s="139"/>
      <c r="I7" s="139"/>
      <c r="J7" s="139"/>
    </row>
    <row r="8" spans="1:10" ht="26.25">
      <c r="A8" s="53" t="s">
        <v>193</v>
      </c>
      <c r="B8" s="53" t="s">
        <v>194</v>
      </c>
      <c r="C8" s="53" t="s">
        <v>195</v>
      </c>
      <c r="D8" s="53" t="s">
        <v>196</v>
      </c>
      <c r="E8" s="53" t="s">
        <v>197</v>
      </c>
      <c r="F8" s="53" t="s">
        <v>198</v>
      </c>
      <c r="G8" s="53" t="s">
        <v>199</v>
      </c>
      <c r="H8" s="53" t="s">
        <v>200</v>
      </c>
      <c r="I8" s="53" t="s">
        <v>201</v>
      </c>
      <c r="J8" s="53" t="s">
        <v>202</v>
      </c>
    </row>
    <row r="9" spans="1:10" ht="26.25">
      <c r="A9" s="53" t="s">
        <v>203</v>
      </c>
      <c r="B9" s="54">
        <f>703+522</f>
        <v>1225</v>
      </c>
      <c r="C9" s="54">
        <v>205</v>
      </c>
      <c r="D9" s="54">
        <v>392</v>
      </c>
      <c r="E9" s="54">
        <v>398</v>
      </c>
      <c r="F9" s="54">
        <v>577</v>
      </c>
      <c r="G9" s="54">
        <v>637</v>
      </c>
      <c r="H9" s="54">
        <v>170</v>
      </c>
      <c r="I9" s="54">
        <v>2</v>
      </c>
      <c r="J9" s="54">
        <f>SUM(B9:I9)</f>
        <v>3606</v>
      </c>
    </row>
    <row r="10" spans="1:10" ht="26.25">
      <c r="A10" s="53" t="s">
        <v>204</v>
      </c>
      <c r="B10" s="54">
        <f>15+12</f>
        <v>27</v>
      </c>
      <c r="C10" s="54">
        <v>0</v>
      </c>
      <c r="D10" s="54">
        <v>15</v>
      </c>
      <c r="E10" s="54">
        <v>11</v>
      </c>
      <c r="F10" s="54">
        <v>2</v>
      </c>
      <c r="G10" s="54">
        <v>15</v>
      </c>
      <c r="H10" s="54">
        <v>0</v>
      </c>
      <c r="I10" s="54">
        <v>0</v>
      </c>
      <c r="J10" s="54">
        <f>SUM(B10:I10)</f>
        <v>70</v>
      </c>
    </row>
    <row r="11" spans="1:10" ht="36" customHeight="1">
      <c r="A11" s="53" t="s">
        <v>205</v>
      </c>
      <c r="B11" s="54">
        <f>281+164</f>
        <v>445</v>
      </c>
      <c r="C11" s="54">
        <v>22</v>
      </c>
      <c r="D11" s="54">
        <v>301</v>
      </c>
      <c r="E11" s="54">
        <v>106</v>
      </c>
      <c r="F11" s="54">
        <v>40</v>
      </c>
      <c r="G11" s="54">
        <v>253</v>
      </c>
      <c r="H11" s="54">
        <v>0</v>
      </c>
      <c r="I11" s="54">
        <v>0</v>
      </c>
      <c r="J11" s="54">
        <f>SUM(B11:I11)</f>
        <v>1167</v>
      </c>
    </row>
    <row r="12" spans="1:10" ht="21">
      <c r="A12" s="56"/>
      <c r="B12" s="56"/>
      <c r="C12" s="56"/>
      <c r="D12" s="56"/>
      <c r="E12" s="56"/>
      <c r="F12" s="56"/>
      <c r="G12" s="56"/>
      <c r="H12" s="56"/>
      <c r="I12" s="56"/>
      <c r="J12" s="56"/>
    </row>
    <row r="13" spans="1:10" ht="57.75" customHeight="1">
      <c r="A13" s="138" t="s">
        <v>207</v>
      </c>
      <c r="B13" s="138"/>
      <c r="C13" s="138"/>
      <c r="D13" s="138"/>
      <c r="E13" s="138"/>
      <c r="F13" s="138"/>
      <c r="G13" s="138"/>
      <c r="H13" s="138"/>
      <c r="I13" s="138"/>
      <c r="J13" s="138"/>
    </row>
    <row r="14" spans="1:10" ht="26.25">
      <c r="A14" s="57" t="s">
        <v>193</v>
      </c>
      <c r="B14" s="57" t="s">
        <v>194</v>
      </c>
      <c r="C14" s="57" t="s">
        <v>195</v>
      </c>
      <c r="D14" s="57" t="s">
        <v>196</v>
      </c>
      <c r="E14" s="57" t="s">
        <v>197</v>
      </c>
      <c r="F14" s="57" t="s">
        <v>198</v>
      </c>
      <c r="G14" s="57" t="s">
        <v>199</v>
      </c>
      <c r="H14" s="57" t="s">
        <v>200</v>
      </c>
      <c r="I14" s="57" t="s">
        <v>201</v>
      </c>
      <c r="J14" s="57" t="s">
        <v>202</v>
      </c>
    </row>
    <row r="15" spans="1:10" ht="26.25">
      <c r="A15" s="57" t="s">
        <v>203</v>
      </c>
      <c r="B15" s="58">
        <f>1000+615</f>
        <v>1615</v>
      </c>
      <c r="C15" s="58">
        <v>348</v>
      </c>
      <c r="D15" s="58">
        <v>515</v>
      </c>
      <c r="E15" s="58">
        <v>362</v>
      </c>
      <c r="F15" s="58">
        <v>627</v>
      </c>
      <c r="G15" s="58">
        <v>734</v>
      </c>
      <c r="H15" s="58">
        <v>296</v>
      </c>
      <c r="I15" s="58">
        <v>0</v>
      </c>
      <c r="J15" s="58">
        <f>SUM(B15:I15)</f>
        <v>4497</v>
      </c>
    </row>
    <row r="16" spans="1:10" ht="26.25">
      <c r="A16" s="57" t="s">
        <v>204</v>
      </c>
      <c r="B16" s="58">
        <v>37</v>
      </c>
      <c r="C16" s="58">
        <v>4</v>
      </c>
      <c r="D16" s="58">
        <v>11</v>
      </c>
      <c r="E16" s="58">
        <v>6</v>
      </c>
      <c r="F16" s="58">
        <v>5</v>
      </c>
      <c r="G16" s="58">
        <v>7</v>
      </c>
      <c r="H16" s="58">
        <v>0</v>
      </c>
      <c r="I16" s="58">
        <v>0</v>
      </c>
      <c r="J16" s="58">
        <f>SUM(B16:I16)</f>
        <v>70</v>
      </c>
    </row>
    <row r="17" spans="1:11" ht="26.25">
      <c r="A17" s="57" t="s">
        <v>205</v>
      </c>
      <c r="B17" s="58">
        <v>659</v>
      </c>
      <c r="C17" s="58">
        <v>28</v>
      </c>
      <c r="D17" s="58">
        <v>265</v>
      </c>
      <c r="E17" s="58">
        <v>137</v>
      </c>
      <c r="F17" s="58">
        <v>59</v>
      </c>
      <c r="G17" s="58">
        <v>155</v>
      </c>
      <c r="H17" s="58">
        <v>0</v>
      </c>
      <c r="I17" s="58">
        <v>0</v>
      </c>
      <c r="J17" s="58">
        <f>SUM(B17:I17)</f>
        <v>1303</v>
      </c>
    </row>
    <row r="18" spans="1:11" ht="55.5" customHeight="1">
      <c r="A18" s="138" t="s">
        <v>208</v>
      </c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1" ht="26.25">
      <c r="A19" s="57" t="s">
        <v>193</v>
      </c>
      <c r="B19" s="57" t="s">
        <v>194</v>
      </c>
      <c r="C19" s="57" t="s">
        <v>195</v>
      </c>
      <c r="D19" s="57" t="s">
        <v>196</v>
      </c>
      <c r="E19" s="57" t="s">
        <v>197</v>
      </c>
      <c r="F19" s="57" t="s">
        <v>198</v>
      </c>
      <c r="G19" s="57" t="s">
        <v>199</v>
      </c>
      <c r="H19" s="57" t="s">
        <v>200</v>
      </c>
      <c r="I19" s="57" t="s">
        <v>201</v>
      </c>
      <c r="J19" s="57" t="s">
        <v>202</v>
      </c>
    </row>
    <row r="20" spans="1:11" ht="26.25">
      <c r="A20" s="57" t="s">
        <v>203</v>
      </c>
      <c r="B20" s="58">
        <f>1081+548</f>
        <v>1629</v>
      </c>
      <c r="C20" s="58">
        <v>513</v>
      </c>
      <c r="D20" s="58">
        <v>668</v>
      </c>
      <c r="E20" s="58">
        <v>634</v>
      </c>
      <c r="F20" s="58">
        <v>663</v>
      </c>
      <c r="G20" s="58">
        <v>886</v>
      </c>
      <c r="H20" s="58">
        <v>798</v>
      </c>
      <c r="I20" s="58">
        <v>1</v>
      </c>
      <c r="J20" s="58">
        <f>SUM(B20:I20)</f>
        <v>5792</v>
      </c>
    </row>
    <row r="21" spans="1:11" ht="26.25">
      <c r="A21" s="57" t="s">
        <v>204</v>
      </c>
      <c r="B21" s="58">
        <f>27+9</f>
        <v>36</v>
      </c>
      <c r="C21" s="58">
        <v>16</v>
      </c>
      <c r="D21" s="58">
        <v>24</v>
      </c>
      <c r="E21" s="58">
        <v>15</v>
      </c>
      <c r="F21" s="58">
        <v>8</v>
      </c>
      <c r="G21" s="58">
        <v>16</v>
      </c>
      <c r="H21" s="58">
        <v>0</v>
      </c>
      <c r="I21" s="58">
        <v>0</v>
      </c>
      <c r="J21" s="58">
        <f>SUM(B21:I21)</f>
        <v>115</v>
      </c>
    </row>
    <row r="22" spans="1:11" ht="26.25">
      <c r="A22" s="57" t="s">
        <v>205</v>
      </c>
      <c r="B22" s="58">
        <f>338+183</f>
        <v>521</v>
      </c>
      <c r="C22" s="58">
        <v>190</v>
      </c>
      <c r="D22" s="58">
        <v>361</v>
      </c>
      <c r="E22" s="58">
        <v>237</v>
      </c>
      <c r="F22" s="58">
        <v>120</v>
      </c>
      <c r="G22" s="58">
        <v>171</v>
      </c>
      <c r="H22" s="58">
        <v>0</v>
      </c>
      <c r="I22" s="58">
        <v>0</v>
      </c>
      <c r="J22" s="58">
        <f>SUM(B22:I22)</f>
        <v>1600</v>
      </c>
    </row>
    <row r="23" spans="1:11" ht="54" customHeight="1">
      <c r="A23" s="138" t="s">
        <v>209</v>
      </c>
      <c r="B23" s="138"/>
      <c r="C23" s="138"/>
      <c r="D23" s="138"/>
      <c r="E23" s="138"/>
      <c r="F23" s="138"/>
      <c r="G23" s="138"/>
      <c r="H23" s="138"/>
      <c r="I23" s="138"/>
      <c r="J23" s="138"/>
    </row>
    <row r="24" spans="1:11" ht="38.25" customHeight="1">
      <c r="A24" s="68" t="s">
        <v>193</v>
      </c>
      <c r="B24" s="57" t="s">
        <v>194</v>
      </c>
      <c r="C24" s="57" t="s">
        <v>195</v>
      </c>
      <c r="D24" s="57" t="s">
        <v>196</v>
      </c>
      <c r="E24" s="57" t="s">
        <v>197</v>
      </c>
      <c r="F24" s="57" t="s">
        <v>198</v>
      </c>
      <c r="G24" s="57" t="s">
        <v>199</v>
      </c>
      <c r="H24" s="57" t="s">
        <v>200</v>
      </c>
      <c r="I24" s="57" t="s">
        <v>201</v>
      </c>
      <c r="J24" s="57" t="s">
        <v>202</v>
      </c>
    </row>
    <row r="25" spans="1:11" ht="33.75" customHeight="1">
      <c r="A25" s="57" t="s">
        <v>203</v>
      </c>
      <c r="B25" s="58">
        <f>1010+673</f>
        <v>1683</v>
      </c>
      <c r="C25" s="58">
        <v>424</v>
      </c>
      <c r="D25" s="58">
        <v>650</v>
      </c>
      <c r="E25" s="58">
        <v>731</v>
      </c>
      <c r="F25" s="58">
        <v>691</v>
      </c>
      <c r="G25" s="58">
        <v>921</v>
      </c>
      <c r="H25" s="58">
        <v>457</v>
      </c>
      <c r="I25" s="58">
        <v>0</v>
      </c>
      <c r="J25" s="58">
        <f>SUM(B25:I25)</f>
        <v>5557</v>
      </c>
    </row>
    <row r="26" spans="1:11" ht="39" customHeight="1">
      <c r="A26" s="57" t="s">
        <v>204</v>
      </c>
      <c r="B26" s="58">
        <f>36+15</f>
        <v>51</v>
      </c>
      <c r="C26" s="58">
        <v>8</v>
      </c>
      <c r="D26" s="58">
        <v>23</v>
      </c>
      <c r="E26" s="58">
        <v>16</v>
      </c>
      <c r="F26" s="58">
        <v>12</v>
      </c>
      <c r="G26" s="58">
        <v>29</v>
      </c>
      <c r="H26" s="58">
        <v>0</v>
      </c>
      <c r="I26" s="58">
        <v>0</v>
      </c>
      <c r="J26" s="58">
        <f>SUM(B26:I26)</f>
        <v>139</v>
      </c>
    </row>
    <row r="27" spans="1:11" ht="37.5" customHeight="1">
      <c r="A27" s="57" t="s">
        <v>205</v>
      </c>
      <c r="B27" s="58">
        <f>526+121</f>
        <v>647</v>
      </c>
      <c r="C27" s="58">
        <v>124</v>
      </c>
      <c r="D27" s="58">
        <v>590</v>
      </c>
      <c r="E27" s="58">
        <v>173</v>
      </c>
      <c r="F27" s="58">
        <v>176</v>
      </c>
      <c r="G27" s="58">
        <v>441</v>
      </c>
      <c r="H27" s="58">
        <v>0</v>
      </c>
      <c r="I27" s="58">
        <v>0</v>
      </c>
      <c r="J27" s="58">
        <f>SUM(B27:I27)</f>
        <v>2151</v>
      </c>
    </row>
    <row r="28" spans="1:11" ht="51" customHeight="1">
      <c r="A28" s="138" t="s">
        <v>210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spans="1:11" ht="50.25" customHeight="1">
      <c r="A29" s="69" t="s">
        <v>193</v>
      </c>
      <c r="B29" s="59" t="s">
        <v>194</v>
      </c>
      <c r="C29" s="59" t="s">
        <v>195</v>
      </c>
      <c r="D29" s="59" t="s">
        <v>196</v>
      </c>
      <c r="E29" s="60" t="s">
        <v>211</v>
      </c>
      <c r="F29" s="59" t="s">
        <v>197</v>
      </c>
      <c r="G29" s="59" t="s">
        <v>198</v>
      </c>
      <c r="H29" s="59" t="s">
        <v>199</v>
      </c>
      <c r="I29" s="59" t="s">
        <v>200</v>
      </c>
      <c r="J29" s="59" t="s">
        <v>201</v>
      </c>
      <c r="K29" s="59" t="s">
        <v>202</v>
      </c>
    </row>
    <row r="30" spans="1:11" ht="34.5" customHeight="1">
      <c r="A30" s="59" t="s">
        <v>203</v>
      </c>
      <c r="B30" s="58">
        <f>752+314</f>
        <v>1066</v>
      </c>
      <c r="C30" s="58">
        <v>199</v>
      </c>
      <c r="D30" s="58">
        <f>260+212</f>
        <v>472</v>
      </c>
      <c r="E30" s="58">
        <v>369</v>
      </c>
      <c r="F30" s="58">
        <v>478</v>
      </c>
      <c r="G30" s="58">
        <v>687</v>
      </c>
      <c r="H30" s="58">
        <v>845</v>
      </c>
      <c r="I30" s="58">
        <v>204</v>
      </c>
      <c r="J30" s="58">
        <v>2</v>
      </c>
      <c r="K30" s="58">
        <f>SUM(B30:J30)</f>
        <v>4322</v>
      </c>
    </row>
    <row r="31" spans="1:11" ht="34.5" customHeight="1">
      <c r="A31" s="59" t="s">
        <v>204</v>
      </c>
      <c r="B31" s="58">
        <f>29+13</f>
        <v>42</v>
      </c>
      <c r="C31" s="58">
        <v>1</v>
      </c>
      <c r="D31" s="58">
        <v>26</v>
      </c>
      <c r="E31" s="58">
        <v>3</v>
      </c>
      <c r="F31" s="58">
        <v>8</v>
      </c>
      <c r="G31" s="58">
        <v>7</v>
      </c>
      <c r="H31" s="58">
        <v>21</v>
      </c>
      <c r="I31" s="58">
        <v>0</v>
      </c>
      <c r="J31" s="58">
        <v>0</v>
      </c>
      <c r="K31" s="58">
        <f>SUM(B31:J31)</f>
        <v>108</v>
      </c>
    </row>
    <row r="32" spans="1:11" ht="34.5" customHeight="1">
      <c r="A32" s="73" t="s">
        <v>205</v>
      </c>
      <c r="B32" s="74">
        <f>526+293</f>
        <v>819</v>
      </c>
      <c r="C32" s="74">
        <v>5</v>
      </c>
      <c r="D32" s="74">
        <v>442</v>
      </c>
      <c r="E32" s="74">
        <v>28</v>
      </c>
      <c r="F32" s="74">
        <v>153</v>
      </c>
      <c r="G32" s="74">
        <v>118</v>
      </c>
      <c r="H32" s="74">
        <v>461</v>
      </c>
      <c r="I32" s="74">
        <v>0</v>
      </c>
      <c r="J32" s="74">
        <v>0</v>
      </c>
      <c r="K32" s="74">
        <f>SUM(B32:J32)</f>
        <v>2026</v>
      </c>
    </row>
    <row r="33" spans="1:12" ht="69.75" customHeight="1">
      <c r="A33" s="138" t="s">
        <v>218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24"/>
    </row>
    <row r="34" spans="1:12" ht="57" customHeight="1">
      <c r="A34" s="65" t="s">
        <v>219</v>
      </c>
      <c r="B34" s="65" t="s">
        <v>220</v>
      </c>
      <c r="C34" s="65" t="s">
        <v>221</v>
      </c>
      <c r="D34" s="66" t="s">
        <v>196</v>
      </c>
      <c r="E34" s="67" t="s">
        <v>211</v>
      </c>
      <c r="F34" s="66" t="s">
        <v>197</v>
      </c>
      <c r="G34" s="66" t="s">
        <v>198</v>
      </c>
      <c r="H34" s="66" t="s">
        <v>199</v>
      </c>
      <c r="I34" s="66" t="s">
        <v>200</v>
      </c>
      <c r="J34" s="66" t="s">
        <v>201</v>
      </c>
      <c r="K34" s="67" t="s">
        <v>213</v>
      </c>
      <c r="L34" s="66" t="s">
        <v>202</v>
      </c>
    </row>
    <row r="35" spans="1:12" ht="61.5" customHeight="1">
      <c r="A35" s="59" t="s">
        <v>203</v>
      </c>
      <c r="B35" s="58">
        <v>1232</v>
      </c>
      <c r="C35" s="58">
        <f>218+169</f>
        <v>387</v>
      </c>
      <c r="D35" s="58">
        <f>284+231</f>
        <v>515</v>
      </c>
      <c r="E35" s="58">
        <f>235+292</f>
        <v>527</v>
      </c>
      <c r="F35" s="58">
        <f>153+387</f>
        <v>540</v>
      </c>
      <c r="G35" s="58">
        <f>221+472</f>
        <v>693</v>
      </c>
      <c r="H35" s="58">
        <f>368+217+325</f>
        <v>910</v>
      </c>
      <c r="I35" s="58">
        <f>67+65+63</f>
        <v>195</v>
      </c>
      <c r="J35" s="58">
        <v>0</v>
      </c>
      <c r="K35" s="58">
        <v>73</v>
      </c>
      <c r="L35" s="58">
        <f>SUM(B35:K35)</f>
        <v>5072</v>
      </c>
    </row>
    <row r="36" spans="1:12" ht="71.25" customHeight="1">
      <c r="A36" s="59" t="s">
        <v>204</v>
      </c>
      <c r="B36" s="58">
        <v>47</v>
      </c>
      <c r="C36" s="58">
        <v>6</v>
      </c>
      <c r="D36" s="58">
        <v>21</v>
      </c>
      <c r="E36" s="58">
        <v>4</v>
      </c>
      <c r="F36" s="58">
        <v>9</v>
      </c>
      <c r="G36" s="58">
        <v>6</v>
      </c>
      <c r="H36" s="58">
        <v>20</v>
      </c>
      <c r="I36" s="58">
        <v>0</v>
      </c>
      <c r="J36" s="58">
        <v>0</v>
      </c>
      <c r="K36" s="58">
        <v>0</v>
      </c>
      <c r="L36" s="58">
        <f>SUM(B36:K36)</f>
        <v>113</v>
      </c>
    </row>
    <row r="37" spans="1:12" ht="65.25" customHeight="1">
      <c r="A37" s="59" t="s">
        <v>205</v>
      </c>
      <c r="B37" s="58">
        <v>762</v>
      </c>
      <c r="C37" s="58">
        <v>49</v>
      </c>
      <c r="D37" s="58">
        <v>415</v>
      </c>
      <c r="E37" s="58">
        <v>76</v>
      </c>
      <c r="F37" s="58">
        <v>146</v>
      </c>
      <c r="G37" s="58">
        <v>141</v>
      </c>
      <c r="H37" s="58">
        <v>383</v>
      </c>
      <c r="I37" s="58">
        <v>0</v>
      </c>
      <c r="J37" s="58">
        <v>0</v>
      </c>
      <c r="K37" s="58">
        <v>0</v>
      </c>
      <c r="L37" s="58">
        <f>SUM(B37:K37)</f>
        <v>1972</v>
      </c>
    </row>
    <row r="41" spans="1:12" ht="81.75" customHeight="1">
      <c r="A41" s="138" t="s">
        <v>223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24"/>
    </row>
    <row r="42" spans="1:12" ht="63.75" customHeight="1">
      <c r="A42" s="65" t="s">
        <v>219</v>
      </c>
      <c r="B42" s="65" t="s">
        <v>220</v>
      </c>
      <c r="C42" s="65" t="s">
        <v>221</v>
      </c>
      <c r="D42" s="66" t="s">
        <v>196</v>
      </c>
      <c r="E42" s="67" t="s">
        <v>211</v>
      </c>
      <c r="F42" s="66" t="s">
        <v>197</v>
      </c>
      <c r="G42" s="66" t="s">
        <v>198</v>
      </c>
      <c r="H42" s="66" t="s">
        <v>199</v>
      </c>
      <c r="I42" s="66" t="s">
        <v>200</v>
      </c>
      <c r="J42" s="66" t="s">
        <v>201</v>
      </c>
      <c r="K42" s="67" t="s">
        <v>213</v>
      </c>
      <c r="L42" s="66" t="s">
        <v>202</v>
      </c>
    </row>
    <row r="43" spans="1:12" ht="47.25" customHeight="1">
      <c r="A43" s="59" t="s">
        <v>203</v>
      </c>
      <c r="B43" s="58">
        <f>941+370</f>
        <v>1311</v>
      </c>
      <c r="C43" s="58">
        <v>342</v>
      </c>
      <c r="D43" s="58">
        <f>319+316+51</f>
        <v>686</v>
      </c>
      <c r="E43" s="58">
        <v>515</v>
      </c>
      <c r="F43" s="58">
        <v>632</v>
      </c>
      <c r="G43" s="58">
        <v>586</v>
      </c>
      <c r="H43" s="58">
        <v>871</v>
      </c>
      <c r="I43" s="58">
        <f>119+114</f>
        <v>233</v>
      </c>
      <c r="J43" s="58">
        <v>1</v>
      </c>
      <c r="K43" s="58">
        <v>59</v>
      </c>
      <c r="L43" s="58">
        <f>SUM(B43:K43)</f>
        <v>5236</v>
      </c>
    </row>
    <row r="44" spans="1:12" ht="51.75" customHeight="1">
      <c r="A44" s="59" t="s">
        <v>204</v>
      </c>
      <c r="B44" s="58">
        <f>22+18</f>
        <v>40</v>
      </c>
      <c r="C44" s="58">
        <v>4</v>
      </c>
      <c r="D44" s="58">
        <v>15</v>
      </c>
      <c r="E44" s="58">
        <v>2</v>
      </c>
      <c r="F44" s="58">
        <v>8</v>
      </c>
      <c r="G44" s="58">
        <v>2</v>
      </c>
      <c r="H44" s="58">
        <v>22</v>
      </c>
      <c r="I44" s="58">
        <v>0</v>
      </c>
      <c r="J44" s="58">
        <v>0</v>
      </c>
      <c r="K44" s="58">
        <v>0</v>
      </c>
      <c r="L44" s="58">
        <f>SUM(B44:K44)</f>
        <v>93</v>
      </c>
    </row>
    <row r="45" spans="1:12" ht="53.25" customHeight="1">
      <c r="A45" s="59" t="s">
        <v>205</v>
      </c>
      <c r="B45" s="58">
        <f>384+282</f>
        <v>666</v>
      </c>
      <c r="C45" s="58">
        <v>85</v>
      </c>
      <c r="D45" s="58">
        <v>398</v>
      </c>
      <c r="E45" s="58">
        <v>33</v>
      </c>
      <c r="F45" s="58">
        <v>126</v>
      </c>
      <c r="G45" s="58">
        <v>28</v>
      </c>
      <c r="H45" s="58">
        <v>378</v>
      </c>
      <c r="I45" s="58">
        <v>0</v>
      </c>
      <c r="J45" s="58">
        <v>0</v>
      </c>
      <c r="K45" s="58">
        <v>0</v>
      </c>
      <c r="L45" s="58">
        <f>SUM(B45:K45)</f>
        <v>1714</v>
      </c>
    </row>
    <row r="47" spans="1:12" ht="60" customHeight="1">
      <c r="A47" s="138" t="s">
        <v>228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24"/>
    </row>
    <row r="48" spans="1:12" ht="84.75" customHeight="1">
      <c r="A48" s="65" t="s">
        <v>219</v>
      </c>
      <c r="B48" s="65" t="s">
        <v>220</v>
      </c>
      <c r="C48" s="65" t="s">
        <v>221</v>
      </c>
      <c r="D48" s="66" t="s">
        <v>196</v>
      </c>
      <c r="E48" s="67" t="s">
        <v>211</v>
      </c>
      <c r="F48" s="66" t="s">
        <v>197</v>
      </c>
      <c r="G48" s="66" t="s">
        <v>198</v>
      </c>
      <c r="H48" s="66" t="s">
        <v>199</v>
      </c>
      <c r="I48" s="66" t="s">
        <v>200</v>
      </c>
      <c r="J48" s="66" t="s">
        <v>201</v>
      </c>
      <c r="K48" s="67" t="s">
        <v>213</v>
      </c>
      <c r="L48" s="66" t="s">
        <v>202</v>
      </c>
    </row>
    <row r="49" spans="1:12" ht="58.5" customHeight="1">
      <c r="A49" s="59" t="s">
        <v>203</v>
      </c>
      <c r="B49" s="58">
        <f>1292+352</f>
        <v>1644</v>
      </c>
      <c r="C49" s="58">
        <v>409</v>
      </c>
      <c r="D49" s="58">
        <v>670</v>
      </c>
      <c r="E49" s="58">
        <v>467</v>
      </c>
      <c r="F49" s="58">
        <v>836</v>
      </c>
      <c r="G49" s="58">
        <v>669</v>
      </c>
      <c r="H49" s="58">
        <v>878</v>
      </c>
      <c r="I49" s="58">
        <v>439</v>
      </c>
      <c r="J49" s="58">
        <v>3</v>
      </c>
      <c r="K49" s="58">
        <v>0</v>
      </c>
      <c r="L49" s="58">
        <f>SUM(B49:K49)</f>
        <v>6015</v>
      </c>
    </row>
    <row r="50" spans="1:12" ht="54" customHeight="1">
      <c r="A50" s="59" t="s">
        <v>204</v>
      </c>
      <c r="B50" s="58">
        <f>21+22</f>
        <v>43</v>
      </c>
      <c r="C50" s="58">
        <v>4</v>
      </c>
      <c r="D50" s="58">
        <v>17</v>
      </c>
      <c r="E50" s="58">
        <v>3</v>
      </c>
      <c r="F50" s="58">
        <v>9</v>
      </c>
      <c r="G50" s="58">
        <v>8</v>
      </c>
      <c r="H50" s="58">
        <v>23</v>
      </c>
      <c r="I50" s="58">
        <v>0</v>
      </c>
      <c r="J50" s="58">
        <v>0</v>
      </c>
      <c r="K50" s="58">
        <v>0</v>
      </c>
      <c r="L50" s="58">
        <f>SUM(B50:K50)</f>
        <v>107</v>
      </c>
    </row>
    <row r="51" spans="1:12" ht="44.25" customHeight="1">
      <c r="A51" s="59" t="s">
        <v>205</v>
      </c>
      <c r="B51" s="58">
        <f>335+354</f>
        <v>689</v>
      </c>
      <c r="C51" s="58">
        <v>40</v>
      </c>
      <c r="D51" s="58">
        <v>174</v>
      </c>
      <c r="E51" s="58">
        <v>51</v>
      </c>
      <c r="F51" s="58">
        <v>104</v>
      </c>
      <c r="G51" s="58">
        <v>84</v>
      </c>
      <c r="H51" s="58">
        <v>339</v>
      </c>
      <c r="I51" s="58">
        <v>0</v>
      </c>
      <c r="J51" s="58">
        <v>0</v>
      </c>
      <c r="K51" s="58">
        <v>0</v>
      </c>
      <c r="L51" s="58">
        <f>SUM(B51:K51)</f>
        <v>1481</v>
      </c>
    </row>
    <row r="53" spans="1:12" ht="57" customHeight="1">
      <c r="A53" s="138" t="s">
        <v>241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24"/>
    </row>
    <row r="54" spans="1:12" ht="51" customHeight="1">
      <c r="A54" s="65" t="s">
        <v>219</v>
      </c>
      <c r="B54" s="65" t="s">
        <v>220</v>
      </c>
      <c r="C54" s="65" t="s">
        <v>221</v>
      </c>
      <c r="D54" s="66" t="s">
        <v>196</v>
      </c>
      <c r="E54" s="67" t="s">
        <v>211</v>
      </c>
      <c r="F54" s="66" t="s">
        <v>197</v>
      </c>
      <c r="G54" s="66" t="s">
        <v>198</v>
      </c>
      <c r="H54" s="66" t="s">
        <v>199</v>
      </c>
      <c r="I54" s="66" t="s">
        <v>200</v>
      </c>
      <c r="J54" s="66" t="s">
        <v>201</v>
      </c>
      <c r="K54" s="67" t="s">
        <v>213</v>
      </c>
      <c r="L54" s="66" t="s">
        <v>202</v>
      </c>
    </row>
    <row r="55" spans="1:12" ht="42" customHeight="1">
      <c r="A55" s="59" t="s">
        <v>203</v>
      </c>
      <c r="B55" s="58">
        <v>1875</v>
      </c>
      <c r="C55" s="58">
        <v>496</v>
      </c>
      <c r="D55" s="58">
        <v>906</v>
      </c>
      <c r="E55" s="58">
        <v>473</v>
      </c>
      <c r="F55" s="58">
        <v>955</v>
      </c>
      <c r="G55" s="58">
        <v>756</v>
      </c>
      <c r="H55" s="58">
        <v>839</v>
      </c>
      <c r="I55" s="58">
        <v>431</v>
      </c>
      <c r="J55" s="58">
        <v>0</v>
      </c>
      <c r="K55" s="58">
        <v>0</v>
      </c>
      <c r="L55" s="58">
        <f>SUM(B55:K55)</f>
        <v>6731</v>
      </c>
    </row>
    <row r="56" spans="1:12" ht="39.75" customHeight="1">
      <c r="A56" s="59" t="s">
        <v>204</v>
      </c>
      <c r="B56" s="58">
        <v>49</v>
      </c>
      <c r="C56" s="58">
        <v>10</v>
      </c>
      <c r="D56" s="58">
        <v>21</v>
      </c>
      <c r="E56" s="58">
        <v>2</v>
      </c>
      <c r="F56" s="58">
        <v>13</v>
      </c>
      <c r="G56" s="58">
        <v>5</v>
      </c>
      <c r="H56" s="58">
        <v>20</v>
      </c>
      <c r="I56" s="58">
        <v>0</v>
      </c>
      <c r="J56" s="58">
        <v>0</v>
      </c>
      <c r="K56" s="58">
        <v>0</v>
      </c>
      <c r="L56" s="58">
        <f>SUM(B56:K56)</f>
        <v>120</v>
      </c>
    </row>
    <row r="57" spans="1:12" ht="34.5" customHeight="1">
      <c r="A57" s="59" t="s">
        <v>205</v>
      </c>
      <c r="B57" s="58">
        <v>865</v>
      </c>
      <c r="C57" s="58">
        <v>83</v>
      </c>
      <c r="D57" s="58">
        <v>381</v>
      </c>
      <c r="E57" s="58">
        <v>35</v>
      </c>
      <c r="F57" s="58">
        <v>224</v>
      </c>
      <c r="G57" s="58">
        <v>115</v>
      </c>
      <c r="H57" s="58">
        <v>375</v>
      </c>
      <c r="I57" s="58">
        <v>0</v>
      </c>
      <c r="J57" s="58">
        <v>0</v>
      </c>
      <c r="K57" s="58">
        <v>0</v>
      </c>
      <c r="L57" s="58">
        <f>SUM(B57:K57)</f>
        <v>2078</v>
      </c>
    </row>
    <row r="60" spans="1:12" ht="55.5" customHeight="1">
      <c r="A60" s="138" t="s">
        <v>242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24"/>
    </row>
    <row r="61" spans="1:12" ht="51.75" customHeight="1">
      <c r="A61" s="65" t="s">
        <v>219</v>
      </c>
      <c r="B61" s="65" t="s">
        <v>220</v>
      </c>
      <c r="C61" s="65" t="s">
        <v>221</v>
      </c>
      <c r="D61" s="66" t="s">
        <v>196</v>
      </c>
      <c r="E61" s="67" t="s">
        <v>211</v>
      </c>
      <c r="F61" s="66" t="s">
        <v>197</v>
      </c>
      <c r="G61" s="66" t="s">
        <v>198</v>
      </c>
      <c r="H61" s="66" t="s">
        <v>199</v>
      </c>
      <c r="I61" s="66" t="s">
        <v>200</v>
      </c>
      <c r="J61" s="66" t="s">
        <v>201</v>
      </c>
      <c r="K61" s="67" t="s">
        <v>213</v>
      </c>
      <c r="L61" s="66" t="s">
        <v>202</v>
      </c>
    </row>
    <row r="62" spans="1:12" ht="41.25" customHeight="1">
      <c r="A62" s="59" t="s">
        <v>203</v>
      </c>
      <c r="B62" s="58">
        <v>1659</v>
      </c>
      <c r="C62" s="58">
        <v>387</v>
      </c>
      <c r="D62" s="58">
        <v>657</v>
      </c>
      <c r="E62" s="58">
        <v>492</v>
      </c>
      <c r="F62" s="58">
        <v>1004</v>
      </c>
      <c r="G62" s="58">
        <v>784</v>
      </c>
      <c r="H62" s="58">
        <v>724</v>
      </c>
      <c r="I62" s="58">
        <v>449</v>
      </c>
      <c r="J62" s="58">
        <v>0</v>
      </c>
      <c r="K62" s="58">
        <v>0</v>
      </c>
      <c r="L62" s="58">
        <f>SUM(B62:K62)</f>
        <v>6156</v>
      </c>
    </row>
    <row r="63" spans="1:12" ht="39.75" customHeight="1">
      <c r="A63" s="59" t="s">
        <v>204</v>
      </c>
      <c r="B63" s="58">
        <v>62</v>
      </c>
      <c r="C63" s="58">
        <v>3</v>
      </c>
      <c r="D63" s="58">
        <v>29</v>
      </c>
      <c r="E63" s="58">
        <v>3</v>
      </c>
      <c r="F63" s="58">
        <v>9</v>
      </c>
      <c r="G63" s="58">
        <v>8</v>
      </c>
      <c r="H63" s="58">
        <v>12</v>
      </c>
      <c r="I63" s="58">
        <v>0</v>
      </c>
      <c r="J63" s="58">
        <v>0</v>
      </c>
      <c r="K63" s="58">
        <v>0</v>
      </c>
      <c r="L63" s="58">
        <f>SUM(B63:K63)</f>
        <v>126</v>
      </c>
    </row>
    <row r="64" spans="1:12" ht="37.5" customHeight="1">
      <c r="A64" s="59" t="s">
        <v>205</v>
      </c>
      <c r="B64" s="58">
        <v>884</v>
      </c>
      <c r="C64" s="58">
        <v>64</v>
      </c>
      <c r="D64" s="58">
        <v>473</v>
      </c>
      <c r="E64" s="58">
        <v>15</v>
      </c>
      <c r="F64" s="58">
        <v>148</v>
      </c>
      <c r="G64" s="58">
        <v>96</v>
      </c>
      <c r="H64" s="58">
        <v>246</v>
      </c>
      <c r="I64" s="58">
        <v>0</v>
      </c>
      <c r="J64" s="58">
        <v>0</v>
      </c>
      <c r="K64" s="58">
        <v>0</v>
      </c>
      <c r="L64" s="58">
        <f>SUM(B64:K64)</f>
        <v>1926</v>
      </c>
    </row>
    <row r="67" spans="1:12" ht="63" customHeight="1">
      <c r="A67" s="138" t="s">
        <v>243</v>
      </c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24"/>
    </row>
    <row r="68" spans="1:12" ht="53.25" customHeight="1">
      <c r="A68" s="65" t="s">
        <v>219</v>
      </c>
      <c r="B68" s="65" t="s">
        <v>220</v>
      </c>
      <c r="C68" s="65" t="s">
        <v>221</v>
      </c>
      <c r="D68" s="66" t="s">
        <v>196</v>
      </c>
      <c r="E68" s="67" t="s">
        <v>211</v>
      </c>
      <c r="F68" s="66" t="s">
        <v>197</v>
      </c>
      <c r="G68" s="66" t="s">
        <v>198</v>
      </c>
      <c r="H68" s="66" t="s">
        <v>199</v>
      </c>
      <c r="I68" s="66" t="s">
        <v>200</v>
      </c>
      <c r="J68" s="66" t="s">
        <v>201</v>
      </c>
      <c r="K68" s="67" t="s">
        <v>213</v>
      </c>
      <c r="L68" s="66" t="s">
        <v>202</v>
      </c>
    </row>
    <row r="69" spans="1:12" ht="42" customHeight="1">
      <c r="A69" s="59" t="s">
        <v>203</v>
      </c>
      <c r="B69" s="58">
        <v>1645</v>
      </c>
      <c r="C69" s="58">
        <v>375</v>
      </c>
      <c r="D69" s="58">
        <v>601</v>
      </c>
      <c r="E69" s="58">
        <v>476</v>
      </c>
      <c r="F69" s="58">
        <v>993</v>
      </c>
      <c r="G69" s="58">
        <v>694</v>
      </c>
      <c r="H69" s="58">
        <v>760</v>
      </c>
      <c r="I69" s="58">
        <v>490</v>
      </c>
      <c r="J69" s="58">
        <v>1</v>
      </c>
      <c r="K69" s="58">
        <v>0</v>
      </c>
      <c r="L69" s="58">
        <f>SUM(B69:K69)</f>
        <v>6035</v>
      </c>
    </row>
    <row r="70" spans="1:12" ht="43.5" customHeight="1">
      <c r="A70" s="59" t="s">
        <v>204</v>
      </c>
      <c r="B70" s="58">
        <v>36</v>
      </c>
      <c r="C70" s="58">
        <v>11</v>
      </c>
      <c r="D70" s="58">
        <v>23</v>
      </c>
      <c r="E70" s="58">
        <v>3</v>
      </c>
      <c r="F70" s="58">
        <v>14</v>
      </c>
      <c r="G70" s="58">
        <v>10</v>
      </c>
      <c r="H70" s="58">
        <v>18</v>
      </c>
      <c r="I70" s="58">
        <v>0</v>
      </c>
      <c r="J70" s="58">
        <v>0</v>
      </c>
      <c r="K70" s="58">
        <v>0</v>
      </c>
      <c r="L70" s="58">
        <f>SUM(B70:K70)</f>
        <v>115</v>
      </c>
    </row>
    <row r="71" spans="1:12" ht="45" customHeight="1">
      <c r="A71" s="59" t="s">
        <v>205</v>
      </c>
      <c r="B71" s="58">
        <v>712</v>
      </c>
      <c r="C71" s="58">
        <v>131</v>
      </c>
      <c r="D71" s="58">
        <v>506</v>
      </c>
      <c r="E71" s="58">
        <v>70</v>
      </c>
      <c r="F71" s="58">
        <v>226</v>
      </c>
      <c r="G71" s="58">
        <v>169</v>
      </c>
      <c r="H71" s="58">
        <v>299</v>
      </c>
      <c r="I71" s="58">
        <v>0</v>
      </c>
      <c r="J71" s="58">
        <v>0</v>
      </c>
      <c r="K71" s="58">
        <v>0</v>
      </c>
      <c r="L71" s="58">
        <f>SUM(B71:K71)</f>
        <v>2113</v>
      </c>
    </row>
  </sheetData>
  <mergeCells count="12">
    <mergeCell ref="A53:K53"/>
    <mergeCell ref="A60:K60"/>
    <mergeCell ref="A67:K67"/>
    <mergeCell ref="A47:K47"/>
    <mergeCell ref="A41:K41"/>
    <mergeCell ref="A28:K28"/>
    <mergeCell ref="A33:K33"/>
    <mergeCell ref="A1:J1"/>
    <mergeCell ref="A7:J7"/>
    <mergeCell ref="A13:J13"/>
    <mergeCell ref="A18:J18"/>
    <mergeCell ref="A23:J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P34" sqref="P34"/>
    </sheetView>
  </sheetViews>
  <sheetFormatPr defaultRowHeight="15"/>
  <cols>
    <col min="1" max="1" width="8.42578125" customWidth="1"/>
    <col min="2" max="2" width="20.5703125" customWidth="1"/>
    <col min="4" max="4" width="18.7109375" customWidth="1"/>
    <col min="5" max="5" width="9.7109375" customWidth="1"/>
    <col min="6" max="6" width="17.5703125" customWidth="1"/>
    <col min="7" max="7" width="14.5703125" customWidth="1"/>
    <col min="8" max="8" width="10.7109375" customWidth="1"/>
    <col min="11" max="11" width="2.28515625" hidden="1" customWidth="1"/>
  </cols>
  <sheetData>
    <row r="1" spans="1:11" ht="23.25">
      <c r="A1" s="128" t="s">
        <v>212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>
      <c r="A2" s="130" t="s">
        <v>0</v>
      </c>
      <c r="B2" s="130" t="s">
        <v>1</v>
      </c>
      <c r="C2" s="132" t="s">
        <v>2</v>
      </c>
      <c r="D2" s="132" t="s">
        <v>3</v>
      </c>
      <c r="E2" s="130" t="s">
        <v>180</v>
      </c>
      <c r="F2" s="134" t="s">
        <v>4</v>
      </c>
      <c r="G2" s="135"/>
      <c r="H2" s="136"/>
      <c r="I2" s="130" t="s">
        <v>5</v>
      </c>
      <c r="J2" s="132" t="s">
        <v>6</v>
      </c>
      <c r="K2" s="132" t="s">
        <v>7</v>
      </c>
    </row>
    <row r="3" spans="1:11">
      <c r="A3" s="131"/>
      <c r="B3" s="131"/>
      <c r="C3" s="133"/>
      <c r="D3" s="133"/>
      <c r="E3" s="131"/>
      <c r="F3" s="1"/>
      <c r="G3" s="1" t="s">
        <v>8</v>
      </c>
      <c r="H3" s="1" t="s">
        <v>9</v>
      </c>
      <c r="I3" s="131"/>
      <c r="J3" s="133"/>
      <c r="K3" s="133"/>
    </row>
    <row r="4" spans="1:11" ht="30">
      <c r="A4" s="63">
        <v>1</v>
      </c>
      <c r="B4" s="61" t="s">
        <v>10</v>
      </c>
      <c r="C4" s="63">
        <v>1</v>
      </c>
      <c r="D4" s="3" t="s">
        <v>11</v>
      </c>
      <c r="E4" s="4">
        <v>31</v>
      </c>
      <c r="F4" s="4">
        <v>0</v>
      </c>
      <c r="G4" s="4">
        <v>5</v>
      </c>
      <c r="H4" s="4">
        <v>5</v>
      </c>
      <c r="I4" s="4">
        <v>21</v>
      </c>
      <c r="J4" s="4">
        <f t="shared" ref="J4:J19" si="0">I4/31*100</f>
        <v>67.741935483870961</v>
      </c>
      <c r="K4" s="4"/>
    </row>
    <row r="5" spans="1:11" ht="30">
      <c r="A5" s="63">
        <v>2</v>
      </c>
      <c r="B5" s="61" t="s">
        <v>12</v>
      </c>
      <c r="C5" s="63">
        <v>1</v>
      </c>
      <c r="D5" s="3" t="s">
        <v>13</v>
      </c>
      <c r="E5" s="4">
        <v>31</v>
      </c>
      <c r="F5" s="4">
        <v>0</v>
      </c>
      <c r="G5" s="4">
        <v>1</v>
      </c>
      <c r="H5" s="4">
        <v>5</v>
      </c>
      <c r="I5" s="4">
        <v>25</v>
      </c>
      <c r="J5" s="4">
        <f t="shared" si="0"/>
        <v>80.645161290322577</v>
      </c>
      <c r="K5" s="4"/>
    </row>
    <row r="6" spans="1:11">
      <c r="A6" s="118">
        <v>3</v>
      </c>
      <c r="B6" s="121" t="s">
        <v>14</v>
      </c>
      <c r="C6" s="118">
        <v>2</v>
      </c>
      <c r="D6" s="5" t="s">
        <v>147</v>
      </c>
      <c r="E6" s="4">
        <v>31</v>
      </c>
      <c r="F6" s="4">
        <v>0</v>
      </c>
      <c r="G6" s="4">
        <v>12</v>
      </c>
      <c r="H6" s="4">
        <v>4</v>
      </c>
      <c r="I6" s="4">
        <v>15</v>
      </c>
      <c r="J6" s="4">
        <f t="shared" si="0"/>
        <v>48.387096774193552</v>
      </c>
      <c r="K6" s="4"/>
    </row>
    <row r="7" spans="1:11">
      <c r="A7" s="120"/>
      <c r="B7" s="123"/>
      <c r="C7" s="120"/>
      <c r="D7" s="5" t="s">
        <v>148</v>
      </c>
      <c r="E7" s="4">
        <v>31</v>
      </c>
      <c r="F7" s="4">
        <v>0</v>
      </c>
      <c r="G7" s="4">
        <v>12</v>
      </c>
      <c r="H7" s="4">
        <v>5</v>
      </c>
      <c r="I7" s="4">
        <v>14</v>
      </c>
      <c r="J7" s="4">
        <f t="shared" si="0"/>
        <v>45.161290322580641</v>
      </c>
      <c r="K7" s="4"/>
    </row>
    <row r="8" spans="1:11" ht="45">
      <c r="A8" s="118">
        <v>4</v>
      </c>
      <c r="B8" s="121" t="s">
        <v>15</v>
      </c>
      <c r="C8" s="118">
        <v>9</v>
      </c>
      <c r="D8" s="7" t="s">
        <v>16</v>
      </c>
      <c r="E8" s="4">
        <v>31</v>
      </c>
      <c r="F8" s="4">
        <v>0</v>
      </c>
      <c r="G8" s="4">
        <v>2</v>
      </c>
      <c r="H8" s="4">
        <v>5</v>
      </c>
      <c r="I8" s="4">
        <v>24</v>
      </c>
      <c r="J8" s="4">
        <f t="shared" si="0"/>
        <v>77.41935483870968</v>
      </c>
      <c r="K8" s="4"/>
    </row>
    <row r="9" spans="1:11" ht="30">
      <c r="A9" s="119"/>
      <c r="B9" s="122"/>
      <c r="C9" s="119"/>
      <c r="D9" s="7" t="s">
        <v>17</v>
      </c>
      <c r="E9" s="4">
        <v>31</v>
      </c>
      <c r="F9" s="4">
        <v>0</v>
      </c>
      <c r="G9" s="4">
        <v>2</v>
      </c>
      <c r="H9" s="4">
        <v>5</v>
      </c>
      <c r="I9" s="4">
        <v>24</v>
      </c>
      <c r="J9" s="4">
        <f t="shared" si="0"/>
        <v>77.41935483870968</v>
      </c>
      <c r="K9" s="4"/>
    </row>
    <row r="10" spans="1:11">
      <c r="A10" s="119"/>
      <c r="B10" s="122"/>
      <c r="C10" s="119"/>
      <c r="D10" s="7" t="s">
        <v>18</v>
      </c>
      <c r="E10" s="4">
        <v>31</v>
      </c>
      <c r="F10" s="4">
        <v>0</v>
      </c>
      <c r="G10" s="4">
        <v>3</v>
      </c>
      <c r="H10" s="4">
        <v>5</v>
      </c>
      <c r="I10" s="4">
        <v>23</v>
      </c>
      <c r="J10" s="4">
        <f t="shared" si="0"/>
        <v>74.193548387096769</v>
      </c>
      <c r="K10" s="4"/>
    </row>
    <row r="11" spans="1:11">
      <c r="A11" s="119"/>
      <c r="B11" s="122"/>
      <c r="C11" s="119"/>
      <c r="D11" s="7" t="s">
        <v>149</v>
      </c>
      <c r="E11" s="4">
        <v>31</v>
      </c>
      <c r="F11" s="4">
        <v>0</v>
      </c>
      <c r="G11" s="4">
        <v>2</v>
      </c>
      <c r="H11" s="4">
        <v>5</v>
      </c>
      <c r="I11" s="4">
        <v>24</v>
      </c>
      <c r="J11" s="4">
        <f t="shared" si="0"/>
        <v>77.41935483870968</v>
      </c>
      <c r="K11" s="4"/>
    </row>
    <row r="12" spans="1:11" ht="30">
      <c r="A12" s="119"/>
      <c r="B12" s="122"/>
      <c r="C12" s="119"/>
      <c r="D12" s="7" t="s">
        <v>19</v>
      </c>
      <c r="E12" s="4">
        <v>31</v>
      </c>
      <c r="F12" s="4">
        <v>0</v>
      </c>
      <c r="G12" s="4">
        <v>2</v>
      </c>
      <c r="H12" s="4">
        <v>5</v>
      </c>
      <c r="I12" s="4">
        <v>24</v>
      </c>
      <c r="J12" s="4">
        <f t="shared" si="0"/>
        <v>77.41935483870968</v>
      </c>
      <c r="K12" s="4"/>
    </row>
    <row r="13" spans="1:11">
      <c r="A13" s="119"/>
      <c r="B13" s="122"/>
      <c r="C13" s="119"/>
      <c r="D13" s="7" t="s">
        <v>150</v>
      </c>
      <c r="E13" s="4">
        <v>31</v>
      </c>
      <c r="F13" s="4">
        <v>0</v>
      </c>
      <c r="G13" s="4">
        <v>1</v>
      </c>
      <c r="H13" s="4">
        <v>3</v>
      </c>
      <c r="I13" s="4">
        <v>27</v>
      </c>
      <c r="J13" s="4">
        <f t="shared" si="0"/>
        <v>87.096774193548384</v>
      </c>
      <c r="K13" s="4"/>
    </row>
    <row r="14" spans="1:11">
      <c r="A14" s="119"/>
      <c r="B14" s="122"/>
      <c r="C14" s="119"/>
      <c r="D14" s="8" t="s">
        <v>144</v>
      </c>
      <c r="E14" s="4">
        <v>31</v>
      </c>
      <c r="F14" s="4">
        <v>0</v>
      </c>
      <c r="G14" s="4">
        <v>1</v>
      </c>
      <c r="H14" s="4">
        <v>6</v>
      </c>
      <c r="I14" s="4">
        <v>24</v>
      </c>
      <c r="J14" s="4">
        <f t="shared" si="0"/>
        <v>77.41935483870968</v>
      </c>
      <c r="K14" s="4"/>
    </row>
    <row r="15" spans="1:11">
      <c r="A15" s="119"/>
      <c r="B15" s="122"/>
      <c r="C15" s="119"/>
      <c r="D15" s="8" t="s">
        <v>143</v>
      </c>
      <c r="E15" s="4">
        <v>31</v>
      </c>
      <c r="F15" s="4">
        <v>0</v>
      </c>
      <c r="G15" s="4">
        <v>1</v>
      </c>
      <c r="H15" s="4">
        <v>4</v>
      </c>
      <c r="I15" s="4">
        <v>26</v>
      </c>
      <c r="J15" s="4">
        <f t="shared" si="0"/>
        <v>83.870967741935488</v>
      </c>
      <c r="K15" s="4"/>
    </row>
    <row r="16" spans="1:11">
      <c r="A16" s="120"/>
      <c r="B16" s="123"/>
      <c r="C16" s="120"/>
      <c r="D16" s="8" t="s">
        <v>145</v>
      </c>
      <c r="E16" s="4">
        <v>31</v>
      </c>
      <c r="F16" s="4">
        <v>0</v>
      </c>
      <c r="G16" s="4">
        <v>2</v>
      </c>
      <c r="H16" s="4">
        <v>3</v>
      </c>
      <c r="I16" s="4">
        <v>26</v>
      </c>
      <c r="J16" s="4">
        <f t="shared" si="0"/>
        <v>83.870967741935488</v>
      </c>
      <c r="K16" s="4"/>
    </row>
    <row r="17" spans="1:11" ht="45">
      <c r="A17" s="118">
        <v>5</v>
      </c>
      <c r="B17" s="61" t="s">
        <v>20</v>
      </c>
      <c r="C17" s="118">
        <v>2</v>
      </c>
      <c r="D17" s="5" t="s">
        <v>21</v>
      </c>
      <c r="E17" s="4">
        <v>31</v>
      </c>
      <c r="F17" s="4">
        <v>0</v>
      </c>
      <c r="G17" s="4">
        <v>3</v>
      </c>
      <c r="H17" s="4">
        <v>5</v>
      </c>
      <c r="I17" s="4">
        <v>23</v>
      </c>
      <c r="J17" s="4">
        <f t="shared" si="0"/>
        <v>74.193548387096769</v>
      </c>
      <c r="K17" s="4"/>
    </row>
    <row r="18" spans="1:11">
      <c r="A18" s="120"/>
      <c r="B18" s="61"/>
      <c r="C18" s="120"/>
      <c r="D18" s="5" t="s">
        <v>22</v>
      </c>
      <c r="E18" s="4">
        <v>31</v>
      </c>
      <c r="F18" s="4">
        <v>0</v>
      </c>
      <c r="G18" s="4">
        <v>0</v>
      </c>
      <c r="H18" s="4">
        <v>5</v>
      </c>
      <c r="I18" s="4">
        <v>26</v>
      </c>
      <c r="J18" s="4">
        <f t="shared" si="0"/>
        <v>83.870967741935488</v>
      </c>
      <c r="K18" s="4"/>
    </row>
    <row r="19" spans="1:11" ht="30">
      <c r="A19" s="63">
        <v>6</v>
      </c>
      <c r="B19" s="61" t="s">
        <v>23</v>
      </c>
      <c r="C19" s="63">
        <v>1</v>
      </c>
      <c r="D19" s="9" t="s">
        <v>24</v>
      </c>
      <c r="E19" s="4">
        <v>31</v>
      </c>
      <c r="F19" s="4">
        <v>0</v>
      </c>
      <c r="G19" s="4">
        <v>2</v>
      </c>
      <c r="H19" s="4">
        <v>4</v>
      </c>
      <c r="I19" s="4">
        <v>25</v>
      </c>
      <c r="J19" s="4">
        <f t="shared" si="0"/>
        <v>80.645161290322577</v>
      </c>
      <c r="K19" s="4"/>
    </row>
    <row r="20" spans="1:11">
      <c r="A20" s="118">
        <v>7</v>
      </c>
      <c r="B20" s="121" t="s">
        <v>25</v>
      </c>
      <c r="C20" s="118">
        <v>2</v>
      </c>
      <c r="D20" s="10" t="s">
        <v>26</v>
      </c>
      <c r="E20" s="4">
        <v>31</v>
      </c>
      <c r="F20" s="4">
        <v>0</v>
      </c>
      <c r="G20" s="4">
        <v>2</v>
      </c>
      <c r="H20" s="4">
        <v>4</v>
      </c>
      <c r="I20" s="4">
        <v>25</v>
      </c>
      <c r="J20" s="4">
        <f>I20/30*100</f>
        <v>83.333333333333343</v>
      </c>
      <c r="K20" s="4"/>
    </row>
    <row r="21" spans="1:11">
      <c r="A21" s="120"/>
      <c r="B21" s="123"/>
      <c r="C21" s="120"/>
      <c r="D21" s="10" t="s">
        <v>27</v>
      </c>
      <c r="E21" s="4">
        <v>31</v>
      </c>
      <c r="F21" s="4">
        <v>0</v>
      </c>
      <c r="G21" s="4">
        <v>7</v>
      </c>
      <c r="H21" s="4">
        <v>4</v>
      </c>
      <c r="I21" s="4">
        <v>20</v>
      </c>
      <c r="J21" s="4">
        <f>I21/31*100</f>
        <v>64.516129032258064</v>
      </c>
      <c r="K21" s="4"/>
    </row>
    <row r="22" spans="1:11">
      <c r="A22" s="118">
        <v>8</v>
      </c>
      <c r="B22" s="126" t="s">
        <v>28</v>
      </c>
      <c r="C22" s="127">
        <v>12</v>
      </c>
      <c r="D22" s="3" t="s">
        <v>29</v>
      </c>
      <c r="E22" s="4">
        <v>31</v>
      </c>
      <c r="F22" s="4">
        <v>0</v>
      </c>
      <c r="G22" s="4">
        <v>2</v>
      </c>
      <c r="H22" s="4">
        <v>0</v>
      </c>
      <c r="I22" s="4">
        <v>29</v>
      </c>
      <c r="J22" s="4">
        <f>I22/30*100</f>
        <v>96.666666666666671</v>
      </c>
      <c r="K22" s="4"/>
    </row>
    <row r="23" spans="1:11">
      <c r="A23" s="119"/>
      <c r="B23" s="126"/>
      <c r="C23" s="127"/>
      <c r="D23" s="3" t="s">
        <v>30</v>
      </c>
      <c r="E23" s="4">
        <v>31</v>
      </c>
      <c r="F23" s="4">
        <v>0</v>
      </c>
      <c r="G23" s="4">
        <v>1</v>
      </c>
      <c r="H23" s="4">
        <v>4</v>
      </c>
      <c r="I23" s="4">
        <v>26</v>
      </c>
      <c r="J23" s="4">
        <f>I23/31*100</f>
        <v>83.870967741935488</v>
      </c>
      <c r="K23" s="4"/>
    </row>
    <row r="24" spans="1:11">
      <c r="A24" s="119"/>
      <c r="B24" s="126"/>
      <c r="C24" s="127"/>
      <c r="D24" s="3" t="s">
        <v>152</v>
      </c>
      <c r="E24" s="4">
        <v>31</v>
      </c>
      <c r="F24" s="4">
        <v>0</v>
      </c>
      <c r="G24" s="4">
        <v>0</v>
      </c>
      <c r="H24" s="4">
        <v>4</v>
      </c>
      <c r="I24" s="4">
        <v>27</v>
      </c>
      <c r="J24" s="4">
        <f t="shared" ref="J24:J33" si="1">I24/30*100</f>
        <v>90</v>
      </c>
      <c r="K24" s="4"/>
    </row>
    <row r="25" spans="1:11">
      <c r="A25" s="119"/>
      <c r="B25" s="126"/>
      <c r="C25" s="127"/>
      <c r="D25" s="3" t="s">
        <v>31</v>
      </c>
      <c r="E25" s="4">
        <v>31</v>
      </c>
      <c r="F25" s="4">
        <v>0</v>
      </c>
      <c r="G25" s="4">
        <v>1</v>
      </c>
      <c r="H25" s="4">
        <v>4</v>
      </c>
      <c r="I25" s="4">
        <v>26</v>
      </c>
      <c r="J25" s="4">
        <f t="shared" si="1"/>
        <v>86.666666666666671</v>
      </c>
      <c r="K25" s="4"/>
    </row>
    <row r="26" spans="1:11">
      <c r="A26" s="119"/>
      <c r="B26" s="126"/>
      <c r="C26" s="127"/>
      <c r="D26" s="3" t="s">
        <v>32</v>
      </c>
      <c r="E26" s="4">
        <v>31</v>
      </c>
      <c r="F26" s="4">
        <v>0</v>
      </c>
      <c r="G26" s="4">
        <v>1</v>
      </c>
      <c r="H26" s="4">
        <v>4</v>
      </c>
      <c r="I26" s="4">
        <v>26</v>
      </c>
      <c r="J26" s="4">
        <f t="shared" si="1"/>
        <v>86.666666666666671</v>
      </c>
      <c r="K26" s="4"/>
    </row>
    <row r="27" spans="1:11">
      <c r="A27" s="119"/>
      <c r="B27" s="126"/>
      <c r="C27" s="127"/>
      <c r="D27" s="3" t="s">
        <v>33</v>
      </c>
      <c r="E27" s="4">
        <v>31</v>
      </c>
      <c r="F27" s="4">
        <v>0</v>
      </c>
      <c r="G27" s="4">
        <v>2</v>
      </c>
      <c r="H27" s="4">
        <v>3</v>
      </c>
      <c r="I27" s="4">
        <v>26</v>
      </c>
      <c r="J27" s="4">
        <f t="shared" si="1"/>
        <v>86.666666666666671</v>
      </c>
      <c r="K27" s="4"/>
    </row>
    <row r="28" spans="1:11">
      <c r="A28" s="119"/>
      <c r="B28" s="126"/>
      <c r="C28" s="127"/>
      <c r="D28" s="3" t="s">
        <v>153</v>
      </c>
      <c r="E28" s="4">
        <v>31</v>
      </c>
      <c r="F28" s="4">
        <v>0</v>
      </c>
      <c r="G28" s="4">
        <v>0</v>
      </c>
      <c r="H28" s="4">
        <v>4</v>
      </c>
      <c r="I28" s="4">
        <v>27</v>
      </c>
      <c r="J28" s="4">
        <f t="shared" si="1"/>
        <v>90</v>
      </c>
      <c r="K28" s="4"/>
    </row>
    <row r="29" spans="1:11">
      <c r="A29" s="119"/>
      <c r="B29" s="126"/>
      <c r="C29" s="127"/>
      <c r="D29" s="3" t="s">
        <v>222</v>
      </c>
      <c r="E29" s="4">
        <v>31</v>
      </c>
      <c r="F29" s="4">
        <v>0</v>
      </c>
      <c r="G29" s="4">
        <v>2</v>
      </c>
      <c r="H29" s="4">
        <v>4</v>
      </c>
      <c r="I29" s="4">
        <v>25</v>
      </c>
      <c r="J29" s="4">
        <f t="shared" si="1"/>
        <v>83.333333333333343</v>
      </c>
      <c r="K29" s="4"/>
    </row>
    <row r="30" spans="1:11">
      <c r="A30" s="119"/>
      <c r="B30" s="126"/>
      <c r="C30" s="127"/>
      <c r="D30" s="3" t="s">
        <v>35</v>
      </c>
      <c r="E30" s="4">
        <v>31</v>
      </c>
      <c r="F30" s="4">
        <v>0</v>
      </c>
      <c r="G30" s="4">
        <v>0</v>
      </c>
      <c r="H30" s="4">
        <v>5</v>
      </c>
      <c r="I30" s="4">
        <v>26</v>
      </c>
      <c r="J30" s="4">
        <f t="shared" si="1"/>
        <v>86.666666666666671</v>
      </c>
      <c r="K30" s="4"/>
    </row>
    <row r="31" spans="1:11">
      <c r="A31" s="119"/>
      <c r="B31" s="126"/>
      <c r="C31" s="127"/>
      <c r="D31" s="3" t="s">
        <v>146</v>
      </c>
      <c r="E31" s="4">
        <v>31</v>
      </c>
      <c r="F31" s="4">
        <v>0</v>
      </c>
      <c r="G31" s="4">
        <v>2</v>
      </c>
      <c r="H31" s="4">
        <v>4</v>
      </c>
      <c r="I31" s="4">
        <v>25</v>
      </c>
      <c r="J31" s="4">
        <f t="shared" si="1"/>
        <v>83.333333333333343</v>
      </c>
      <c r="K31" s="4"/>
    </row>
    <row r="32" spans="1:11">
      <c r="A32" s="119"/>
      <c r="B32" s="126"/>
      <c r="C32" s="127"/>
      <c r="D32" s="3" t="s">
        <v>36</v>
      </c>
      <c r="E32" s="4">
        <v>31</v>
      </c>
      <c r="F32" s="4">
        <v>0</v>
      </c>
      <c r="G32" s="4">
        <v>2</v>
      </c>
      <c r="H32" s="4">
        <v>6</v>
      </c>
      <c r="I32" s="4">
        <v>23</v>
      </c>
      <c r="J32" s="4">
        <f t="shared" si="1"/>
        <v>76.666666666666671</v>
      </c>
      <c r="K32" s="4"/>
    </row>
    <row r="33" spans="1:11">
      <c r="A33" s="120"/>
      <c r="B33" s="126"/>
      <c r="C33" s="127"/>
      <c r="D33" s="3" t="s">
        <v>37</v>
      </c>
      <c r="E33" s="4">
        <v>31</v>
      </c>
      <c r="F33" s="4">
        <v>0</v>
      </c>
      <c r="G33" s="4">
        <v>1</v>
      </c>
      <c r="H33" s="4">
        <v>5</v>
      </c>
      <c r="I33" s="4">
        <v>25</v>
      </c>
      <c r="J33" s="4">
        <f t="shared" si="1"/>
        <v>83.333333333333343</v>
      </c>
      <c r="K33" s="4"/>
    </row>
    <row r="34" spans="1:11">
      <c r="A34" s="118">
        <v>9</v>
      </c>
      <c r="B34" s="118" t="s">
        <v>38</v>
      </c>
      <c r="C34" s="118">
        <v>6</v>
      </c>
      <c r="D34" s="12" t="s">
        <v>39</v>
      </c>
      <c r="E34" s="4">
        <v>31</v>
      </c>
      <c r="F34" s="4">
        <v>0</v>
      </c>
      <c r="G34" s="4">
        <v>5</v>
      </c>
      <c r="H34" s="4">
        <v>4</v>
      </c>
      <c r="I34" s="4">
        <v>22</v>
      </c>
      <c r="J34" s="4">
        <f t="shared" ref="J34:J60" si="2">I34/31*100</f>
        <v>70.967741935483872</v>
      </c>
      <c r="K34" s="4"/>
    </row>
    <row r="35" spans="1:11">
      <c r="A35" s="119"/>
      <c r="B35" s="119"/>
      <c r="C35" s="119"/>
      <c r="D35" s="12" t="s">
        <v>40</v>
      </c>
      <c r="E35" s="4">
        <v>31</v>
      </c>
      <c r="F35" s="4">
        <v>0</v>
      </c>
      <c r="G35" s="4">
        <v>5</v>
      </c>
      <c r="H35" s="4">
        <v>4</v>
      </c>
      <c r="I35" s="4">
        <v>22</v>
      </c>
      <c r="J35" s="4">
        <f t="shared" si="2"/>
        <v>70.967741935483872</v>
      </c>
      <c r="K35" s="4"/>
    </row>
    <row r="36" spans="1:11" ht="20.25" customHeight="1">
      <c r="A36" s="119"/>
      <c r="B36" s="119"/>
      <c r="C36" s="119"/>
      <c r="D36" s="12" t="s">
        <v>41</v>
      </c>
      <c r="E36" s="4">
        <v>31</v>
      </c>
      <c r="F36" s="4">
        <v>0</v>
      </c>
      <c r="G36" s="4">
        <v>7</v>
      </c>
      <c r="H36" s="4">
        <v>5</v>
      </c>
      <c r="I36" s="4">
        <v>19</v>
      </c>
      <c r="J36" s="4">
        <f t="shared" si="2"/>
        <v>61.29032258064516</v>
      </c>
      <c r="K36" s="4"/>
    </row>
    <row r="37" spans="1:11" ht="30">
      <c r="A37" s="119"/>
      <c r="B37" s="119"/>
      <c r="C37" s="119"/>
      <c r="D37" s="12" t="s">
        <v>42</v>
      </c>
      <c r="E37" s="4">
        <v>31</v>
      </c>
      <c r="F37" s="4">
        <v>0</v>
      </c>
      <c r="G37" s="4">
        <v>5</v>
      </c>
      <c r="H37" s="4">
        <v>4</v>
      </c>
      <c r="I37" s="4">
        <v>22</v>
      </c>
      <c r="J37" s="4">
        <f t="shared" si="2"/>
        <v>70.967741935483872</v>
      </c>
      <c r="K37" s="4"/>
    </row>
    <row r="38" spans="1:11">
      <c r="A38" s="119"/>
      <c r="B38" s="119"/>
      <c r="C38" s="119"/>
      <c r="D38" s="12" t="s">
        <v>43</v>
      </c>
      <c r="E38" s="4">
        <v>31</v>
      </c>
      <c r="F38" s="4">
        <v>0</v>
      </c>
      <c r="G38" s="13">
        <v>13</v>
      </c>
      <c r="H38" s="4">
        <v>5</v>
      </c>
      <c r="I38" s="4">
        <v>13</v>
      </c>
      <c r="J38" s="4">
        <f t="shared" si="2"/>
        <v>41.935483870967744</v>
      </c>
      <c r="K38" s="4"/>
    </row>
    <row r="39" spans="1:11" ht="17.25" customHeight="1">
      <c r="A39" s="120"/>
      <c r="B39" s="120"/>
      <c r="C39" s="120"/>
      <c r="D39" s="12" t="s">
        <v>44</v>
      </c>
      <c r="E39" s="4">
        <v>31</v>
      </c>
      <c r="F39" s="4">
        <v>0</v>
      </c>
      <c r="G39" s="4">
        <v>0</v>
      </c>
      <c r="H39" s="4">
        <v>6</v>
      </c>
      <c r="I39" s="4">
        <v>25</v>
      </c>
      <c r="J39" s="4">
        <f t="shared" si="2"/>
        <v>80.645161290322577</v>
      </c>
      <c r="K39" s="4"/>
    </row>
    <row r="40" spans="1:11" ht="30">
      <c r="A40" s="118">
        <v>10</v>
      </c>
      <c r="B40" s="118" t="s">
        <v>45</v>
      </c>
      <c r="C40" s="118">
        <v>2</v>
      </c>
      <c r="D40" s="13" t="s">
        <v>46</v>
      </c>
      <c r="E40" s="4">
        <v>31</v>
      </c>
      <c r="F40" s="4">
        <v>0</v>
      </c>
      <c r="G40" s="4">
        <v>0</v>
      </c>
      <c r="H40" s="4">
        <v>4</v>
      </c>
      <c r="I40" s="4">
        <v>27</v>
      </c>
      <c r="J40" s="4">
        <f t="shared" si="2"/>
        <v>87.096774193548384</v>
      </c>
      <c r="K40" s="4"/>
    </row>
    <row r="41" spans="1:11" ht="21" customHeight="1">
      <c r="A41" s="120"/>
      <c r="B41" s="120"/>
      <c r="C41" s="120"/>
      <c r="D41" s="13" t="s">
        <v>47</v>
      </c>
      <c r="E41" s="4">
        <v>31</v>
      </c>
      <c r="F41" s="4">
        <v>0</v>
      </c>
      <c r="G41" s="4">
        <v>1</v>
      </c>
      <c r="H41" s="4">
        <v>4</v>
      </c>
      <c r="I41" s="4">
        <v>26</v>
      </c>
      <c r="J41" s="4">
        <f t="shared" si="2"/>
        <v>83.870967741935488</v>
      </c>
      <c r="K41" s="4"/>
    </row>
    <row r="42" spans="1:11" ht="30">
      <c r="A42" s="118">
        <v>11</v>
      </c>
      <c r="B42" s="118" t="s">
        <v>48</v>
      </c>
      <c r="C42" s="118">
        <v>2</v>
      </c>
      <c r="D42" s="13" t="s">
        <v>49</v>
      </c>
      <c r="E42" s="4">
        <v>31</v>
      </c>
      <c r="F42" s="4">
        <v>0</v>
      </c>
      <c r="G42" s="4" t="s">
        <v>182</v>
      </c>
      <c r="H42" s="4">
        <v>0</v>
      </c>
      <c r="I42" s="4">
        <v>0</v>
      </c>
      <c r="J42" s="4">
        <f t="shared" si="2"/>
        <v>0</v>
      </c>
      <c r="K42" s="4"/>
    </row>
    <row r="43" spans="1:11">
      <c r="A43" s="120"/>
      <c r="B43" s="120"/>
      <c r="C43" s="120"/>
      <c r="D43" s="13" t="s">
        <v>50</v>
      </c>
      <c r="E43" s="4">
        <v>31</v>
      </c>
      <c r="F43" s="4">
        <v>0</v>
      </c>
      <c r="G43" s="4">
        <v>1</v>
      </c>
      <c r="H43" s="4">
        <v>5</v>
      </c>
      <c r="I43" s="4">
        <v>25</v>
      </c>
      <c r="J43" s="4">
        <f t="shared" si="2"/>
        <v>80.645161290322577</v>
      </c>
      <c r="K43" s="4"/>
    </row>
    <row r="44" spans="1:11" ht="22.5" customHeight="1">
      <c r="A44" s="63">
        <v>12</v>
      </c>
      <c r="B44" s="13" t="s">
        <v>51</v>
      </c>
      <c r="C44" s="62">
        <v>1</v>
      </c>
      <c r="D44" s="12" t="s">
        <v>52</v>
      </c>
      <c r="E44" s="4">
        <v>31</v>
      </c>
      <c r="F44" s="4">
        <v>0</v>
      </c>
      <c r="G44" s="4">
        <v>2</v>
      </c>
      <c r="H44" s="4">
        <v>4</v>
      </c>
      <c r="I44" s="4">
        <v>25</v>
      </c>
      <c r="J44" s="4">
        <f t="shared" si="2"/>
        <v>80.645161290322577</v>
      </c>
      <c r="K44" s="4"/>
    </row>
    <row r="45" spans="1:11" ht="30">
      <c r="A45" s="118">
        <v>13</v>
      </c>
      <c r="B45" s="124" t="s">
        <v>53</v>
      </c>
      <c r="C45" s="118">
        <v>2</v>
      </c>
      <c r="D45" s="12" t="s">
        <v>54</v>
      </c>
      <c r="E45" s="4">
        <v>31</v>
      </c>
      <c r="F45" s="4">
        <v>0</v>
      </c>
      <c r="G45" s="4">
        <v>0</v>
      </c>
      <c r="H45" s="4">
        <v>6</v>
      </c>
      <c r="I45" s="4">
        <v>25</v>
      </c>
      <c r="J45" s="4">
        <f t="shared" si="2"/>
        <v>80.645161290322577</v>
      </c>
      <c r="K45" s="4"/>
    </row>
    <row r="46" spans="1:11">
      <c r="A46" s="120"/>
      <c r="B46" s="125"/>
      <c r="C46" s="120"/>
      <c r="D46" s="12" t="s">
        <v>55</v>
      </c>
      <c r="E46" s="4">
        <v>31</v>
      </c>
      <c r="F46" s="4">
        <v>0</v>
      </c>
      <c r="G46" s="4">
        <v>5</v>
      </c>
      <c r="H46" s="4">
        <v>6</v>
      </c>
      <c r="I46" s="4">
        <v>20</v>
      </c>
      <c r="J46" s="4">
        <f t="shared" si="2"/>
        <v>64.516129032258064</v>
      </c>
      <c r="K46" s="4"/>
    </row>
    <row r="47" spans="1:11" ht="30">
      <c r="A47" s="63">
        <v>14</v>
      </c>
      <c r="B47" s="13" t="s">
        <v>56</v>
      </c>
      <c r="C47" s="63">
        <v>1</v>
      </c>
      <c r="D47" s="12" t="s">
        <v>57</v>
      </c>
      <c r="E47" s="4">
        <v>31</v>
      </c>
      <c r="F47" s="4">
        <v>0</v>
      </c>
      <c r="G47" s="4">
        <v>4</v>
      </c>
      <c r="H47" s="4">
        <v>4</v>
      </c>
      <c r="I47" s="4">
        <v>23</v>
      </c>
      <c r="J47" s="4">
        <f t="shared" si="2"/>
        <v>74.193548387096769</v>
      </c>
      <c r="K47" s="4"/>
    </row>
    <row r="48" spans="1:11" ht="30">
      <c r="A48" s="63">
        <v>15</v>
      </c>
      <c r="B48" s="13" t="s">
        <v>58</v>
      </c>
      <c r="C48" s="63">
        <v>2</v>
      </c>
      <c r="D48" s="12" t="s">
        <v>59</v>
      </c>
      <c r="E48" s="4">
        <v>31</v>
      </c>
      <c r="F48" s="4">
        <v>0</v>
      </c>
      <c r="G48" s="4">
        <v>2</v>
      </c>
      <c r="H48" s="4">
        <v>4</v>
      </c>
      <c r="I48" s="4">
        <v>25</v>
      </c>
      <c r="J48" s="4">
        <f t="shared" si="2"/>
        <v>80.645161290322577</v>
      </c>
      <c r="K48" s="4"/>
    </row>
    <row r="49" spans="1:11">
      <c r="A49" s="63"/>
      <c r="B49" s="13"/>
      <c r="C49" s="63"/>
      <c r="D49" s="12" t="s">
        <v>60</v>
      </c>
      <c r="E49" s="4">
        <v>31</v>
      </c>
      <c r="F49" s="4">
        <v>0</v>
      </c>
      <c r="G49" s="4">
        <v>4</v>
      </c>
      <c r="H49" s="4">
        <v>5</v>
      </c>
      <c r="I49" s="4">
        <v>22</v>
      </c>
      <c r="J49" s="4">
        <f t="shared" si="2"/>
        <v>70.967741935483872</v>
      </c>
      <c r="K49" s="4"/>
    </row>
    <row r="50" spans="1:11">
      <c r="A50" s="63">
        <v>16</v>
      </c>
      <c r="B50" s="61" t="s">
        <v>61</v>
      </c>
      <c r="C50" s="62">
        <v>1</v>
      </c>
      <c r="D50" s="15" t="s">
        <v>62</v>
      </c>
      <c r="E50" s="4">
        <v>31</v>
      </c>
      <c r="F50" s="4">
        <v>0</v>
      </c>
      <c r="G50" s="4">
        <v>0</v>
      </c>
      <c r="H50" s="4">
        <v>0</v>
      </c>
      <c r="I50" s="4">
        <v>3</v>
      </c>
      <c r="J50" s="4">
        <f t="shared" si="2"/>
        <v>9.67741935483871</v>
      </c>
      <c r="K50" s="4"/>
    </row>
    <row r="51" spans="1:11">
      <c r="A51" s="63">
        <v>17</v>
      </c>
      <c r="B51" s="63" t="s">
        <v>63</v>
      </c>
      <c r="C51" s="62">
        <v>1</v>
      </c>
      <c r="D51" s="16" t="s">
        <v>64</v>
      </c>
      <c r="E51" s="4">
        <v>31</v>
      </c>
      <c r="F51" s="4">
        <v>0</v>
      </c>
      <c r="G51" s="4">
        <v>0</v>
      </c>
      <c r="H51" s="4">
        <v>0</v>
      </c>
      <c r="I51" s="4">
        <v>3</v>
      </c>
      <c r="J51" s="4">
        <f t="shared" si="2"/>
        <v>9.67741935483871</v>
      </c>
      <c r="K51" s="4"/>
    </row>
    <row r="52" spans="1:11">
      <c r="A52" s="63">
        <v>18</v>
      </c>
      <c r="B52" s="63" t="s">
        <v>65</v>
      </c>
      <c r="C52" s="62">
        <v>1</v>
      </c>
      <c r="D52" s="16" t="s">
        <v>66</v>
      </c>
      <c r="E52" s="4">
        <v>31</v>
      </c>
      <c r="F52" s="4">
        <v>0</v>
      </c>
      <c r="G52" s="4">
        <v>0</v>
      </c>
      <c r="H52" s="4">
        <v>0</v>
      </c>
      <c r="I52" s="4">
        <v>3</v>
      </c>
      <c r="J52" s="4">
        <f t="shared" si="2"/>
        <v>9.67741935483871</v>
      </c>
      <c r="K52" s="4"/>
    </row>
    <row r="53" spans="1:11">
      <c r="A53" s="63">
        <v>19</v>
      </c>
      <c r="B53" s="63" t="s">
        <v>67</v>
      </c>
      <c r="C53" s="62">
        <v>1</v>
      </c>
      <c r="D53" s="16" t="s">
        <v>68</v>
      </c>
      <c r="E53" s="4">
        <v>31</v>
      </c>
      <c r="F53" s="4">
        <v>0</v>
      </c>
      <c r="G53" s="4">
        <v>0</v>
      </c>
      <c r="H53" s="4">
        <v>0</v>
      </c>
      <c r="I53" s="4">
        <v>3</v>
      </c>
      <c r="J53" s="4">
        <f t="shared" si="2"/>
        <v>9.67741935483871</v>
      </c>
      <c r="K53" s="4"/>
    </row>
    <row r="54" spans="1:11">
      <c r="A54" s="63">
        <v>20</v>
      </c>
      <c r="B54" s="63" t="s">
        <v>69</v>
      </c>
      <c r="C54" s="62">
        <v>1</v>
      </c>
      <c r="D54" s="16" t="s">
        <v>70</v>
      </c>
      <c r="E54" s="4">
        <v>31</v>
      </c>
      <c r="F54" s="4">
        <v>0</v>
      </c>
      <c r="G54" s="4">
        <v>0</v>
      </c>
      <c r="H54" s="4">
        <v>0</v>
      </c>
      <c r="I54" s="4">
        <v>3</v>
      </c>
      <c r="J54" s="4">
        <f t="shared" si="2"/>
        <v>9.67741935483871</v>
      </c>
      <c r="K54" s="4"/>
    </row>
    <row r="55" spans="1:11">
      <c r="A55" s="63">
        <v>21</v>
      </c>
      <c r="B55" s="63" t="s">
        <v>71</v>
      </c>
      <c r="C55" s="62">
        <v>1</v>
      </c>
      <c r="D55" s="16" t="s">
        <v>72</v>
      </c>
      <c r="E55" s="4">
        <v>31</v>
      </c>
      <c r="F55" s="4">
        <v>0</v>
      </c>
      <c r="G55" s="4">
        <v>0</v>
      </c>
      <c r="H55" s="4">
        <v>0</v>
      </c>
      <c r="I55" s="4">
        <v>3</v>
      </c>
      <c r="J55" s="4">
        <f t="shared" si="2"/>
        <v>9.67741935483871</v>
      </c>
      <c r="K55" s="4"/>
    </row>
    <row r="56" spans="1:11">
      <c r="A56" s="63">
        <v>22</v>
      </c>
      <c r="B56" s="63" t="s">
        <v>73</v>
      </c>
      <c r="C56" s="62">
        <v>1</v>
      </c>
      <c r="D56" s="16" t="s">
        <v>74</v>
      </c>
      <c r="E56" s="4">
        <v>31</v>
      </c>
      <c r="F56" s="4">
        <v>0</v>
      </c>
      <c r="G56" s="4">
        <v>0</v>
      </c>
      <c r="H56" s="4">
        <v>0</v>
      </c>
      <c r="I56" s="4">
        <v>3</v>
      </c>
      <c r="J56" s="4">
        <f t="shared" si="2"/>
        <v>9.67741935483871</v>
      </c>
      <c r="K56" s="4"/>
    </row>
    <row r="57" spans="1:11">
      <c r="A57" s="63">
        <v>23</v>
      </c>
      <c r="B57" s="63" t="s">
        <v>75</v>
      </c>
      <c r="C57" s="62">
        <v>1</v>
      </c>
      <c r="D57" s="16" t="s">
        <v>76</v>
      </c>
      <c r="E57" s="4">
        <v>31</v>
      </c>
      <c r="F57" s="4">
        <v>0</v>
      </c>
      <c r="G57" s="4">
        <v>0</v>
      </c>
      <c r="H57" s="4">
        <v>0</v>
      </c>
      <c r="I57" s="4">
        <v>3</v>
      </c>
      <c r="J57" s="4">
        <f t="shared" si="2"/>
        <v>9.67741935483871</v>
      </c>
      <c r="K57" s="4"/>
    </row>
    <row r="58" spans="1:11">
      <c r="A58" s="63">
        <v>24</v>
      </c>
      <c r="B58" s="63" t="s">
        <v>77</v>
      </c>
      <c r="C58" s="62">
        <v>1</v>
      </c>
      <c r="D58" s="16" t="s">
        <v>78</v>
      </c>
      <c r="E58" s="4">
        <v>31</v>
      </c>
      <c r="F58" s="4">
        <v>0</v>
      </c>
      <c r="G58" s="4">
        <v>0</v>
      </c>
      <c r="H58" s="4">
        <v>0</v>
      </c>
      <c r="I58" s="4">
        <v>3</v>
      </c>
      <c r="J58" s="4">
        <f t="shared" si="2"/>
        <v>9.67741935483871</v>
      </c>
      <c r="K58" s="4"/>
    </row>
    <row r="59" spans="1:11">
      <c r="A59" s="64">
        <v>25</v>
      </c>
      <c r="B59" s="63" t="s">
        <v>79</v>
      </c>
      <c r="C59" s="62">
        <v>1</v>
      </c>
      <c r="D59" s="16" t="s">
        <v>214</v>
      </c>
      <c r="E59" s="4">
        <v>31</v>
      </c>
      <c r="F59" s="4">
        <v>0</v>
      </c>
      <c r="G59" s="4">
        <v>19</v>
      </c>
      <c r="H59" s="4">
        <v>5</v>
      </c>
      <c r="I59" s="4">
        <v>7</v>
      </c>
      <c r="J59" s="4">
        <f t="shared" si="2"/>
        <v>22.58064516129032</v>
      </c>
      <c r="K59" s="4"/>
    </row>
    <row r="60" spans="1:11">
      <c r="A60" s="64">
        <v>26</v>
      </c>
      <c r="B60" s="63" t="s">
        <v>81</v>
      </c>
      <c r="C60" s="63">
        <v>1</v>
      </c>
      <c r="D60" s="9" t="s">
        <v>154</v>
      </c>
      <c r="E60" s="4">
        <v>31</v>
      </c>
      <c r="F60" s="4">
        <v>0</v>
      </c>
      <c r="G60" s="4">
        <v>1</v>
      </c>
      <c r="H60" s="4">
        <v>4</v>
      </c>
      <c r="I60" s="4">
        <v>26</v>
      </c>
      <c r="J60" s="4">
        <f t="shared" si="2"/>
        <v>83.870967741935488</v>
      </c>
      <c r="K60" s="4"/>
    </row>
    <row r="61" spans="1:11">
      <c r="A61" s="64">
        <v>27</v>
      </c>
      <c r="B61" s="63" t="s">
        <v>82</v>
      </c>
      <c r="C61" s="63">
        <v>2</v>
      </c>
      <c r="D61" s="9" t="s">
        <v>83</v>
      </c>
      <c r="E61" s="4"/>
      <c r="F61" s="4"/>
      <c r="G61" s="4"/>
      <c r="H61" s="4"/>
      <c r="I61" s="4"/>
      <c r="J61" s="4"/>
      <c r="K61" s="4"/>
    </row>
    <row r="62" spans="1:11">
      <c r="A62" s="64">
        <v>28</v>
      </c>
      <c r="B62" s="63" t="s">
        <v>84</v>
      </c>
      <c r="C62" s="63">
        <v>1</v>
      </c>
      <c r="D62" s="9" t="s">
        <v>85</v>
      </c>
      <c r="E62" s="4">
        <v>31</v>
      </c>
      <c r="F62" s="4">
        <v>0</v>
      </c>
      <c r="G62" s="4">
        <v>0</v>
      </c>
      <c r="H62" s="4">
        <v>6</v>
      </c>
      <c r="I62" s="4">
        <v>25</v>
      </c>
      <c r="J62" s="4">
        <f t="shared" ref="J62:J74" si="3">I62/31*100</f>
        <v>80.645161290322577</v>
      </c>
      <c r="K62" s="4"/>
    </row>
    <row r="63" spans="1:11">
      <c r="A63" s="64">
        <v>29</v>
      </c>
      <c r="B63" s="61" t="s">
        <v>86</v>
      </c>
      <c r="C63" s="63">
        <v>1</v>
      </c>
      <c r="D63" s="10" t="s">
        <v>87</v>
      </c>
      <c r="E63" s="4">
        <v>31</v>
      </c>
      <c r="F63" s="4">
        <v>0</v>
      </c>
      <c r="G63" s="4">
        <v>3</v>
      </c>
      <c r="H63" s="4">
        <v>6</v>
      </c>
      <c r="I63" s="4">
        <v>22</v>
      </c>
      <c r="J63" s="4">
        <f t="shared" si="3"/>
        <v>70.967741935483872</v>
      </c>
      <c r="K63" s="4"/>
    </row>
    <row r="64" spans="1:11">
      <c r="A64" s="118">
        <v>29</v>
      </c>
      <c r="B64" s="121" t="s">
        <v>88</v>
      </c>
      <c r="C64" s="118">
        <v>11</v>
      </c>
      <c r="D64" s="12" t="s">
        <v>89</v>
      </c>
      <c r="E64" s="4">
        <v>31</v>
      </c>
      <c r="F64" s="4">
        <v>0</v>
      </c>
      <c r="G64" s="4">
        <v>3</v>
      </c>
      <c r="H64" s="4">
        <v>5</v>
      </c>
      <c r="I64" s="4">
        <v>23</v>
      </c>
      <c r="J64" s="4">
        <f t="shared" si="3"/>
        <v>74.193548387096769</v>
      </c>
      <c r="K64" s="4"/>
    </row>
    <row r="65" spans="1:11">
      <c r="A65" s="119"/>
      <c r="B65" s="122"/>
      <c r="C65" s="119"/>
      <c r="D65" s="12" t="s">
        <v>90</v>
      </c>
      <c r="E65" s="4">
        <v>31</v>
      </c>
      <c r="F65" s="4">
        <v>0</v>
      </c>
      <c r="G65" s="4" t="s">
        <v>215</v>
      </c>
      <c r="H65" s="4">
        <v>4</v>
      </c>
      <c r="I65" s="4">
        <v>22</v>
      </c>
      <c r="J65" s="4">
        <f t="shared" si="3"/>
        <v>70.967741935483872</v>
      </c>
      <c r="K65" s="4"/>
    </row>
    <row r="66" spans="1:11">
      <c r="A66" s="119"/>
      <c r="B66" s="122"/>
      <c r="C66" s="119"/>
      <c r="D66" s="12" t="s">
        <v>155</v>
      </c>
      <c r="E66" s="4">
        <v>31</v>
      </c>
      <c r="F66" s="4">
        <v>0</v>
      </c>
      <c r="G66" s="4">
        <v>3</v>
      </c>
      <c r="H66" s="4">
        <v>4</v>
      </c>
      <c r="I66" s="4">
        <v>24</v>
      </c>
      <c r="J66" s="4">
        <f t="shared" si="3"/>
        <v>77.41935483870968</v>
      </c>
      <c r="K66" s="4"/>
    </row>
    <row r="67" spans="1:11">
      <c r="A67" s="119"/>
      <c r="B67" s="122"/>
      <c r="C67" s="119"/>
      <c r="D67" s="12" t="s">
        <v>91</v>
      </c>
      <c r="E67" s="4">
        <v>31</v>
      </c>
      <c r="F67" s="4">
        <v>0</v>
      </c>
      <c r="G67" s="13">
        <v>5</v>
      </c>
      <c r="H67" s="4">
        <v>4</v>
      </c>
      <c r="I67" s="4">
        <v>22</v>
      </c>
      <c r="J67" s="4">
        <f t="shared" si="3"/>
        <v>70.967741935483872</v>
      </c>
      <c r="K67" s="4"/>
    </row>
    <row r="68" spans="1:11">
      <c r="A68" s="119"/>
      <c r="B68" s="122"/>
      <c r="C68" s="119"/>
      <c r="D68" s="12" t="s">
        <v>92</v>
      </c>
      <c r="E68" s="4">
        <v>31</v>
      </c>
      <c r="F68" s="4">
        <v>0</v>
      </c>
      <c r="G68" s="4">
        <v>4</v>
      </c>
      <c r="H68" s="4">
        <v>7</v>
      </c>
      <c r="I68" s="4">
        <v>20</v>
      </c>
      <c r="J68" s="4">
        <f t="shared" si="3"/>
        <v>64.516129032258064</v>
      </c>
      <c r="K68" s="4"/>
    </row>
    <row r="69" spans="1:11">
      <c r="A69" s="119"/>
      <c r="B69" s="122"/>
      <c r="C69" s="119"/>
      <c r="D69" s="12" t="s">
        <v>93</v>
      </c>
      <c r="E69" s="4">
        <v>31</v>
      </c>
      <c r="F69" s="4">
        <v>0</v>
      </c>
      <c r="G69" s="4">
        <v>7</v>
      </c>
      <c r="H69" s="4">
        <v>4</v>
      </c>
      <c r="I69" s="4">
        <v>20</v>
      </c>
      <c r="J69" s="4">
        <f t="shared" si="3"/>
        <v>64.516129032258064</v>
      </c>
      <c r="K69" s="4"/>
    </row>
    <row r="70" spans="1:11">
      <c r="A70" s="119"/>
      <c r="B70" s="122"/>
      <c r="C70" s="119"/>
      <c r="D70" s="12" t="s">
        <v>94</v>
      </c>
      <c r="E70" s="4">
        <v>31</v>
      </c>
      <c r="F70" s="4">
        <v>0</v>
      </c>
      <c r="G70" s="4">
        <v>8</v>
      </c>
      <c r="H70" s="4">
        <v>4</v>
      </c>
      <c r="I70" s="4">
        <v>19</v>
      </c>
      <c r="J70" s="4">
        <f t="shared" si="3"/>
        <v>61.29032258064516</v>
      </c>
      <c r="K70" s="4"/>
    </row>
    <row r="71" spans="1:11">
      <c r="A71" s="119"/>
      <c r="B71" s="122"/>
      <c r="C71" s="119"/>
      <c r="D71" s="12" t="s">
        <v>95</v>
      </c>
      <c r="E71" s="4">
        <v>31</v>
      </c>
      <c r="F71" s="4">
        <v>0</v>
      </c>
      <c r="G71" s="4">
        <v>2</v>
      </c>
      <c r="H71" s="4">
        <v>4</v>
      </c>
      <c r="I71" s="4">
        <v>25</v>
      </c>
      <c r="J71" s="4">
        <f t="shared" si="3"/>
        <v>80.645161290322577</v>
      </c>
      <c r="K71" s="4"/>
    </row>
    <row r="72" spans="1:11">
      <c r="A72" s="119"/>
      <c r="B72" s="122"/>
      <c r="C72" s="119"/>
      <c r="D72" s="12" t="s">
        <v>96</v>
      </c>
      <c r="E72" s="4">
        <v>31</v>
      </c>
      <c r="F72" s="4">
        <v>0</v>
      </c>
      <c r="G72" s="4">
        <v>5</v>
      </c>
      <c r="H72" s="4">
        <v>6</v>
      </c>
      <c r="I72" s="4">
        <v>20</v>
      </c>
      <c r="J72" s="4">
        <f t="shared" si="3"/>
        <v>64.516129032258064</v>
      </c>
      <c r="K72" s="4"/>
    </row>
    <row r="73" spans="1:11">
      <c r="A73" s="119"/>
      <c r="B73" s="122"/>
      <c r="C73" s="119"/>
      <c r="D73" s="12" t="s">
        <v>97</v>
      </c>
      <c r="E73" s="4">
        <v>31</v>
      </c>
      <c r="F73" s="4">
        <v>0</v>
      </c>
      <c r="G73" s="4">
        <v>1</v>
      </c>
      <c r="H73" s="4">
        <v>5</v>
      </c>
      <c r="I73" s="4">
        <v>25</v>
      </c>
      <c r="J73" s="4">
        <f t="shared" si="3"/>
        <v>80.645161290322577</v>
      </c>
      <c r="K73" s="4"/>
    </row>
    <row r="74" spans="1:11">
      <c r="A74" s="120"/>
      <c r="B74" s="123"/>
      <c r="C74" s="120"/>
      <c r="D74" s="12" t="s">
        <v>98</v>
      </c>
      <c r="E74" s="4">
        <v>31</v>
      </c>
      <c r="F74" s="4">
        <v>0</v>
      </c>
      <c r="G74" s="4">
        <v>4</v>
      </c>
      <c r="H74" s="4">
        <v>4</v>
      </c>
      <c r="I74" s="4">
        <v>23</v>
      </c>
      <c r="J74" s="4">
        <f t="shared" si="3"/>
        <v>74.193548387096769</v>
      </c>
      <c r="K74" s="4"/>
    </row>
    <row r="75" spans="1:11" ht="45">
      <c r="A75" s="63">
        <v>30</v>
      </c>
      <c r="B75" s="13" t="s">
        <v>99</v>
      </c>
      <c r="C75" s="63">
        <v>3</v>
      </c>
      <c r="D75" s="12" t="s">
        <v>100</v>
      </c>
      <c r="E75" s="4"/>
      <c r="F75" s="4"/>
      <c r="G75" s="4"/>
      <c r="H75" s="4"/>
      <c r="I75" s="4"/>
      <c r="J75" s="4"/>
      <c r="K75" s="4"/>
    </row>
    <row r="76" spans="1:11" ht="30">
      <c r="A76" s="63">
        <v>31</v>
      </c>
      <c r="B76" s="13" t="s">
        <v>101</v>
      </c>
      <c r="C76" s="63">
        <v>1</v>
      </c>
      <c r="D76" s="17" t="s">
        <v>102</v>
      </c>
      <c r="E76" s="4">
        <v>31</v>
      </c>
      <c r="F76" s="4">
        <v>0</v>
      </c>
      <c r="G76" s="4">
        <v>0</v>
      </c>
      <c r="H76" s="4">
        <v>4</v>
      </c>
      <c r="I76" s="4">
        <v>27</v>
      </c>
      <c r="J76" s="4">
        <f>I76/31*100</f>
        <v>87.096774193548384</v>
      </c>
      <c r="K76" s="4"/>
    </row>
    <row r="77" spans="1:11" ht="30">
      <c r="A77" s="63">
        <v>32</v>
      </c>
      <c r="B77" s="13" t="s">
        <v>103</v>
      </c>
      <c r="C77" s="63">
        <v>2</v>
      </c>
      <c r="D77" s="17" t="s">
        <v>104</v>
      </c>
      <c r="E77" s="4"/>
      <c r="F77" s="4"/>
      <c r="G77" s="4"/>
      <c r="H77" s="4"/>
      <c r="I77" s="4"/>
      <c r="J77" s="4"/>
      <c r="K77" s="4"/>
    </row>
    <row r="78" spans="1:11">
      <c r="A78" s="63">
        <v>33</v>
      </c>
      <c r="B78" s="61" t="s">
        <v>105</v>
      </c>
      <c r="C78" s="63">
        <v>1</v>
      </c>
      <c r="D78" s="10" t="s">
        <v>106</v>
      </c>
      <c r="E78" s="4">
        <v>31</v>
      </c>
      <c r="F78" s="4">
        <v>0</v>
      </c>
      <c r="G78" s="4">
        <v>3</v>
      </c>
      <c r="H78" s="4">
        <v>6</v>
      </c>
      <c r="I78" s="4">
        <v>22</v>
      </c>
      <c r="J78" s="4">
        <f>I78/31*100</f>
        <v>70.967741935483872</v>
      </c>
      <c r="K78" s="4"/>
    </row>
    <row r="79" spans="1:11" ht="30">
      <c r="A79" s="118">
        <v>34</v>
      </c>
      <c r="B79" s="124" t="s">
        <v>107</v>
      </c>
      <c r="C79" s="118">
        <v>2</v>
      </c>
      <c r="D79" s="12" t="s">
        <v>108</v>
      </c>
      <c r="E79" s="4">
        <v>31</v>
      </c>
      <c r="F79" s="4">
        <v>0</v>
      </c>
      <c r="G79" s="4">
        <v>17</v>
      </c>
      <c r="H79" s="4">
        <v>4</v>
      </c>
      <c r="I79" s="4">
        <v>10</v>
      </c>
      <c r="J79" s="4">
        <f>I79/31*100</f>
        <v>32.258064516129032</v>
      </c>
      <c r="K79" s="4"/>
    </row>
    <row r="80" spans="1:11">
      <c r="A80" s="120"/>
      <c r="B80" s="125"/>
      <c r="C80" s="120"/>
      <c r="D80" s="12" t="s">
        <v>109</v>
      </c>
      <c r="E80" s="4">
        <v>31</v>
      </c>
      <c r="F80" s="4">
        <v>0</v>
      </c>
      <c r="G80" s="4">
        <v>3</v>
      </c>
      <c r="H80" s="4">
        <v>5</v>
      </c>
      <c r="I80" s="4">
        <v>23</v>
      </c>
      <c r="J80" s="4">
        <f>I80/31*100</f>
        <v>74.193548387096769</v>
      </c>
      <c r="K80" s="4"/>
    </row>
    <row r="81" spans="1:11" ht="21" customHeight="1">
      <c r="A81" s="63">
        <v>35</v>
      </c>
      <c r="B81" s="4" t="s">
        <v>110</v>
      </c>
      <c r="C81" s="63">
        <v>1</v>
      </c>
      <c r="D81" s="9" t="s">
        <v>111</v>
      </c>
      <c r="E81" s="4">
        <v>31</v>
      </c>
      <c r="F81" s="4">
        <v>0</v>
      </c>
      <c r="G81" s="4">
        <v>4</v>
      </c>
      <c r="H81" s="4">
        <v>5</v>
      </c>
      <c r="I81" s="4">
        <v>22</v>
      </c>
      <c r="J81" s="4">
        <f>I81/31*100</f>
        <v>70.967741935483872</v>
      </c>
      <c r="K81" s="4"/>
    </row>
    <row r="82" spans="1:11" ht="21" customHeight="1">
      <c r="A82" s="63">
        <v>36</v>
      </c>
      <c r="B82" s="4" t="s">
        <v>112</v>
      </c>
      <c r="C82" s="63">
        <v>1</v>
      </c>
      <c r="D82" s="3" t="s">
        <v>113</v>
      </c>
      <c r="E82" s="4">
        <v>31</v>
      </c>
      <c r="F82" s="4">
        <v>0</v>
      </c>
      <c r="G82" s="4">
        <v>1</v>
      </c>
      <c r="H82" s="4">
        <v>4</v>
      </c>
      <c r="I82" s="4">
        <v>26</v>
      </c>
      <c r="J82" s="4">
        <f>I82/31*100</f>
        <v>83.870967741935488</v>
      </c>
      <c r="K82" s="4"/>
    </row>
    <row r="83" spans="1:11" ht="20.25" customHeight="1">
      <c r="A83" s="63">
        <v>37</v>
      </c>
      <c r="B83" s="4" t="s">
        <v>114</v>
      </c>
      <c r="C83" s="63">
        <v>1</v>
      </c>
      <c r="D83" s="3" t="s">
        <v>115</v>
      </c>
      <c r="E83" s="4">
        <v>31</v>
      </c>
      <c r="F83" s="4"/>
      <c r="G83" s="4"/>
      <c r="H83" s="4"/>
      <c r="I83" s="4"/>
      <c r="J83" s="4"/>
      <c r="K83" s="4"/>
    </row>
    <row r="84" spans="1:11" ht="19.5" customHeight="1">
      <c r="A84" s="63">
        <v>38</v>
      </c>
      <c r="B84" s="4" t="s">
        <v>116</v>
      </c>
      <c r="C84" s="63">
        <v>1</v>
      </c>
      <c r="D84" s="13" t="s">
        <v>117</v>
      </c>
      <c r="E84" s="4">
        <v>31</v>
      </c>
      <c r="F84" s="4">
        <v>0</v>
      </c>
      <c r="G84" s="4">
        <v>2</v>
      </c>
      <c r="H84" s="4">
        <v>4</v>
      </c>
      <c r="I84" s="4">
        <v>25</v>
      </c>
      <c r="J84" s="4">
        <f t="shared" ref="J84:J101" si="4">I84/31*100</f>
        <v>80.645161290322577</v>
      </c>
      <c r="K84" s="4"/>
    </row>
    <row r="85" spans="1:11" ht="30">
      <c r="A85" s="63">
        <v>39</v>
      </c>
      <c r="B85" s="4" t="s">
        <v>118</v>
      </c>
      <c r="C85" s="63">
        <v>1</v>
      </c>
      <c r="D85" s="13" t="s">
        <v>119</v>
      </c>
      <c r="E85" s="4">
        <v>31</v>
      </c>
      <c r="F85" s="4">
        <v>0</v>
      </c>
      <c r="G85" s="4">
        <v>1</v>
      </c>
      <c r="H85" s="4">
        <v>4</v>
      </c>
      <c r="I85" s="4">
        <v>26</v>
      </c>
      <c r="J85" s="4">
        <f t="shared" si="4"/>
        <v>83.870967741935488</v>
      </c>
      <c r="K85" s="4"/>
    </row>
    <row r="86" spans="1:11" ht="30">
      <c r="A86" s="63">
        <v>40</v>
      </c>
      <c r="B86" s="61" t="s">
        <v>120</v>
      </c>
      <c r="C86" s="63">
        <v>1</v>
      </c>
      <c r="D86" s="3" t="s">
        <v>121</v>
      </c>
      <c r="E86" s="4">
        <v>31</v>
      </c>
      <c r="F86" s="4">
        <v>0</v>
      </c>
      <c r="G86" s="4">
        <v>0</v>
      </c>
      <c r="H86" s="4">
        <v>5</v>
      </c>
      <c r="I86" s="4">
        <v>26</v>
      </c>
      <c r="J86" s="4">
        <f t="shared" si="4"/>
        <v>83.870967741935488</v>
      </c>
      <c r="K86" s="4"/>
    </row>
    <row r="87" spans="1:11" ht="30">
      <c r="A87" s="63">
        <v>41</v>
      </c>
      <c r="B87" s="61" t="s">
        <v>122</v>
      </c>
      <c r="C87" s="63">
        <v>1</v>
      </c>
      <c r="D87" s="3" t="s">
        <v>123</v>
      </c>
      <c r="E87" s="4">
        <v>31</v>
      </c>
      <c r="F87" s="4"/>
      <c r="G87" s="4">
        <v>0</v>
      </c>
      <c r="H87" s="4">
        <v>4</v>
      </c>
      <c r="I87" s="4">
        <v>27</v>
      </c>
      <c r="J87" s="4">
        <f t="shared" si="4"/>
        <v>87.096774193548384</v>
      </c>
      <c r="K87" s="4"/>
    </row>
    <row r="88" spans="1:11" ht="18" customHeight="1">
      <c r="A88" s="63">
        <v>42</v>
      </c>
      <c r="B88" s="13" t="s">
        <v>124</v>
      </c>
      <c r="C88" s="63">
        <v>1</v>
      </c>
      <c r="D88" s="12" t="s">
        <v>125</v>
      </c>
      <c r="E88" s="4">
        <v>31</v>
      </c>
      <c r="F88" s="4">
        <v>0</v>
      </c>
      <c r="G88" s="4">
        <v>2</v>
      </c>
      <c r="H88" s="4">
        <v>4</v>
      </c>
      <c r="I88" s="4">
        <v>25</v>
      </c>
      <c r="J88" s="4">
        <f t="shared" si="4"/>
        <v>80.645161290322577</v>
      </c>
      <c r="K88" s="4"/>
    </row>
    <row r="89" spans="1:11" ht="45">
      <c r="A89" s="118">
        <v>43</v>
      </c>
      <c r="B89" s="118" t="s">
        <v>126</v>
      </c>
      <c r="C89" s="118">
        <v>3</v>
      </c>
      <c r="D89" s="5" t="s">
        <v>216</v>
      </c>
      <c r="E89" s="4">
        <v>31</v>
      </c>
      <c r="F89" s="4">
        <v>0</v>
      </c>
      <c r="G89" s="4">
        <v>0</v>
      </c>
      <c r="H89" s="4">
        <v>4</v>
      </c>
      <c r="I89" s="4">
        <v>27</v>
      </c>
      <c r="J89" s="4">
        <f t="shared" si="4"/>
        <v>87.096774193548384</v>
      </c>
      <c r="K89" s="4"/>
    </row>
    <row r="90" spans="1:11" ht="30">
      <c r="A90" s="119"/>
      <c r="B90" s="119"/>
      <c r="C90" s="119"/>
      <c r="D90" s="5" t="s">
        <v>156</v>
      </c>
      <c r="E90" s="4">
        <v>31</v>
      </c>
      <c r="F90" s="4">
        <v>0</v>
      </c>
      <c r="G90" s="4">
        <v>0</v>
      </c>
      <c r="H90" s="4">
        <v>4</v>
      </c>
      <c r="I90" s="4">
        <v>27</v>
      </c>
      <c r="J90" s="4">
        <f t="shared" si="4"/>
        <v>87.096774193548384</v>
      </c>
      <c r="K90" s="4"/>
    </row>
    <row r="91" spans="1:11">
      <c r="A91" s="120"/>
      <c r="B91" s="120"/>
      <c r="C91" s="120"/>
      <c r="D91" s="5" t="s">
        <v>217</v>
      </c>
      <c r="E91" s="4">
        <v>31</v>
      </c>
      <c r="F91" s="4">
        <v>0</v>
      </c>
      <c r="G91" s="4">
        <v>0</v>
      </c>
      <c r="H91" s="4">
        <v>4</v>
      </c>
      <c r="I91" s="4">
        <v>27</v>
      </c>
      <c r="J91" s="4">
        <f t="shared" si="4"/>
        <v>87.096774193548384</v>
      </c>
      <c r="K91" s="4"/>
    </row>
    <row r="92" spans="1:11" ht="19.5" customHeight="1">
      <c r="A92" s="63">
        <v>44</v>
      </c>
      <c r="B92" s="13" t="s">
        <v>129</v>
      </c>
      <c r="C92" s="62">
        <v>1</v>
      </c>
      <c r="D92" s="12" t="s">
        <v>130</v>
      </c>
      <c r="E92" s="4">
        <v>31</v>
      </c>
      <c r="F92" s="4">
        <v>0</v>
      </c>
      <c r="G92" s="4">
        <v>3</v>
      </c>
      <c r="H92" s="4">
        <v>5</v>
      </c>
      <c r="I92" s="4">
        <v>23</v>
      </c>
      <c r="J92" s="4">
        <f t="shared" si="4"/>
        <v>74.193548387096769</v>
      </c>
      <c r="K92" s="4"/>
    </row>
    <row r="93" spans="1:11" ht="20.25" customHeight="1">
      <c r="A93" s="63">
        <v>45</v>
      </c>
      <c r="B93" s="4" t="s">
        <v>131</v>
      </c>
      <c r="C93" s="63">
        <v>1</v>
      </c>
      <c r="D93" s="3" t="s">
        <v>132</v>
      </c>
      <c r="E93" s="4">
        <v>31</v>
      </c>
      <c r="F93" s="4">
        <v>0</v>
      </c>
      <c r="G93" s="4">
        <v>15</v>
      </c>
      <c r="H93" s="4">
        <v>0</v>
      </c>
      <c r="I93" s="4">
        <v>16</v>
      </c>
      <c r="J93" s="4">
        <f t="shared" si="4"/>
        <v>51.612903225806448</v>
      </c>
      <c r="K93" s="4"/>
    </row>
    <row r="94" spans="1:11" ht="21" customHeight="1">
      <c r="A94" s="63">
        <v>46</v>
      </c>
      <c r="B94" s="4" t="s">
        <v>133</v>
      </c>
      <c r="C94" s="62">
        <v>1</v>
      </c>
      <c r="D94" s="12" t="s">
        <v>134</v>
      </c>
      <c r="E94" s="4">
        <v>31</v>
      </c>
      <c r="F94" s="4">
        <v>0</v>
      </c>
      <c r="G94" s="4">
        <v>4</v>
      </c>
      <c r="H94" s="4">
        <v>6</v>
      </c>
      <c r="I94" s="4">
        <v>21</v>
      </c>
      <c r="J94" s="4">
        <f t="shared" si="4"/>
        <v>67.741935483870961</v>
      </c>
      <c r="K94" s="4"/>
    </row>
    <row r="95" spans="1:11" ht="45">
      <c r="A95" s="118">
        <v>47</v>
      </c>
      <c r="B95" s="118" t="s">
        <v>135</v>
      </c>
      <c r="C95" s="118">
        <v>3</v>
      </c>
      <c r="D95" s="12" t="s">
        <v>136</v>
      </c>
      <c r="E95" s="4">
        <v>31</v>
      </c>
      <c r="F95" s="4">
        <v>0</v>
      </c>
      <c r="G95" s="4">
        <v>4</v>
      </c>
      <c r="H95" s="4">
        <v>4</v>
      </c>
      <c r="I95" s="4">
        <v>23</v>
      </c>
      <c r="J95" s="4">
        <f t="shared" si="4"/>
        <v>74.193548387096769</v>
      </c>
      <c r="K95" s="4"/>
    </row>
    <row r="96" spans="1:11">
      <c r="A96" s="119"/>
      <c r="B96" s="119"/>
      <c r="C96" s="119"/>
      <c r="D96" s="12" t="s">
        <v>137</v>
      </c>
      <c r="E96" s="4">
        <v>31</v>
      </c>
      <c r="F96" s="4">
        <v>0</v>
      </c>
      <c r="G96" s="4">
        <v>3</v>
      </c>
      <c r="H96" s="4">
        <v>5</v>
      </c>
      <c r="I96" s="4">
        <v>23</v>
      </c>
      <c r="J96" s="4">
        <f t="shared" si="4"/>
        <v>74.193548387096769</v>
      </c>
      <c r="K96" s="4"/>
    </row>
    <row r="97" spans="1:11">
      <c r="A97" s="120"/>
      <c r="B97" s="120"/>
      <c r="C97" s="120"/>
      <c r="D97" s="12" t="s">
        <v>138</v>
      </c>
      <c r="E97" s="4">
        <v>31</v>
      </c>
      <c r="F97" s="4">
        <v>0</v>
      </c>
      <c r="G97" s="4">
        <v>2</v>
      </c>
      <c r="H97" s="4">
        <v>5</v>
      </c>
      <c r="I97" s="4">
        <v>24</v>
      </c>
      <c r="J97" s="4">
        <f t="shared" si="4"/>
        <v>77.41935483870968</v>
      </c>
      <c r="K97" s="4"/>
    </row>
    <row r="98" spans="1:11">
      <c r="A98" s="118">
        <v>48</v>
      </c>
      <c r="B98" s="118" t="s">
        <v>139</v>
      </c>
      <c r="C98" s="118">
        <v>4</v>
      </c>
      <c r="D98" s="12" t="s">
        <v>140</v>
      </c>
      <c r="E98" s="4">
        <v>31</v>
      </c>
      <c r="F98" s="4">
        <v>0</v>
      </c>
      <c r="G98" s="4">
        <v>2</v>
      </c>
      <c r="H98" s="4">
        <v>4</v>
      </c>
      <c r="I98" s="4">
        <v>25</v>
      </c>
      <c r="J98" s="4">
        <f t="shared" si="4"/>
        <v>80.645161290322577</v>
      </c>
      <c r="K98" s="4"/>
    </row>
    <row r="99" spans="1:11">
      <c r="A99" s="119"/>
      <c r="B99" s="119"/>
      <c r="C99" s="119"/>
      <c r="D99" s="12" t="s">
        <v>141</v>
      </c>
      <c r="E99" s="4">
        <v>31</v>
      </c>
      <c r="F99" s="4">
        <v>0</v>
      </c>
      <c r="G99" s="4">
        <v>2</v>
      </c>
      <c r="H99" s="4">
        <v>5</v>
      </c>
      <c r="I99" s="4">
        <v>25</v>
      </c>
      <c r="J99" s="4">
        <f t="shared" si="4"/>
        <v>80.645161290322577</v>
      </c>
      <c r="K99" s="4"/>
    </row>
    <row r="100" spans="1:11">
      <c r="A100" s="119"/>
      <c r="B100" s="119"/>
      <c r="C100" s="119"/>
      <c r="D100" s="12" t="s">
        <v>142</v>
      </c>
      <c r="E100" s="4">
        <v>31</v>
      </c>
      <c r="F100" s="4">
        <v>0</v>
      </c>
      <c r="G100" s="4">
        <v>4</v>
      </c>
      <c r="H100" s="4">
        <v>6</v>
      </c>
      <c r="I100" s="4">
        <v>21</v>
      </c>
      <c r="J100" s="4">
        <f t="shared" si="4"/>
        <v>67.741935483870961</v>
      </c>
      <c r="K100" s="4"/>
    </row>
    <row r="101" spans="1:11" ht="18" customHeight="1">
      <c r="A101" s="120"/>
      <c r="B101" s="120"/>
      <c r="C101" s="120"/>
      <c r="D101" s="12" t="s">
        <v>157</v>
      </c>
      <c r="E101" s="4">
        <v>31</v>
      </c>
      <c r="F101" s="4">
        <v>0</v>
      </c>
      <c r="G101" s="4">
        <v>0</v>
      </c>
      <c r="H101" s="4">
        <v>4</v>
      </c>
      <c r="I101" s="4">
        <v>27</v>
      </c>
      <c r="J101" s="4">
        <f t="shared" si="4"/>
        <v>87.096774193548384</v>
      </c>
      <c r="K101" s="4"/>
    </row>
  </sheetData>
  <mergeCells count="51">
    <mergeCell ref="A98:A101"/>
    <mergeCell ref="B98:B101"/>
    <mergeCell ref="C98:C101"/>
    <mergeCell ref="A89:A91"/>
    <mergeCell ref="B89:B91"/>
    <mergeCell ref="C89:C91"/>
    <mergeCell ref="A95:A97"/>
    <mergeCell ref="B95:B97"/>
    <mergeCell ref="C95:C97"/>
    <mergeCell ref="A64:A74"/>
    <mergeCell ref="B64:B74"/>
    <mergeCell ref="C64:C74"/>
    <mergeCell ref="A79:A80"/>
    <mergeCell ref="B79:B80"/>
    <mergeCell ref="C79:C80"/>
    <mergeCell ref="A42:A43"/>
    <mergeCell ref="B42:B43"/>
    <mergeCell ref="C42:C43"/>
    <mergeCell ref="A45:A46"/>
    <mergeCell ref="B45:B46"/>
    <mergeCell ref="C45:C46"/>
    <mergeCell ref="A34:A39"/>
    <mergeCell ref="B34:B39"/>
    <mergeCell ref="C34:C39"/>
    <mergeCell ref="A40:A41"/>
    <mergeCell ref="B40:B41"/>
    <mergeCell ref="C40:C41"/>
    <mergeCell ref="A22:A33"/>
    <mergeCell ref="B22:B33"/>
    <mergeCell ref="C22:C33"/>
    <mergeCell ref="A6:A7"/>
    <mergeCell ref="B6:B7"/>
    <mergeCell ref="C6:C7"/>
    <mergeCell ref="A8:A16"/>
    <mergeCell ref="B8:B16"/>
    <mergeCell ref="C8:C16"/>
    <mergeCell ref="A17:A18"/>
    <mergeCell ref="C17:C18"/>
    <mergeCell ref="A20:A21"/>
    <mergeCell ref="B20:B21"/>
    <mergeCell ref="C20:C21"/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0"/>
  <sheetViews>
    <sheetView topLeftCell="A7" workbookViewId="0">
      <selection activeCell="P8" sqref="P8"/>
    </sheetView>
  </sheetViews>
  <sheetFormatPr defaultRowHeight="15"/>
  <cols>
    <col min="2" max="2" width="22.140625" customWidth="1"/>
    <col min="4" max="4" width="20.5703125" customWidth="1"/>
    <col min="6" max="6" width="9.7109375" customWidth="1"/>
    <col min="7" max="7" width="16" customWidth="1"/>
    <col min="10" max="10" width="14.42578125" customWidth="1"/>
  </cols>
  <sheetData>
    <row r="1" spans="1:11" ht="23.25">
      <c r="A1" s="128" t="s">
        <v>224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>
      <c r="A2" s="130" t="s">
        <v>0</v>
      </c>
      <c r="B2" s="130" t="s">
        <v>1</v>
      </c>
      <c r="C2" s="132" t="s">
        <v>2</v>
      </c>
      <c r="D2" s="132" t="s">
        <v>3</v>
      </c>
      <c r="E2" s="130" t="s">
        <v>180</v>
      </c>
      <c r="F2" s="134" t="s">
        <v>4</v>
      </c>
      <c r="G2" s="135"/>
      <c r="H2" s="136"/>
      <c r="I2" s="130" t="s">
        <v>5</v>
      </c>
      <c r="J2" s="132" t="s">
        <v>6</v>
      </c>
      <c r="K2" s="132" t="s">
        <v>7</v>
      </c>
    </row>
    <row r="3" spans="1:11" ht="21.75" customHeight="1">
      <c r="A3" s="131"/>
      <c r="B3" s="131"/>
      <c r="C3" s="133"/>
      <c r="D3" s="133"/>
      <c r="E3" s="131"/>
      <c r="F3" s="1"/>
      <c r="G3" s="1" t="s">
        <v>8</v>
      </c>
      <c r="H3" s="1" t="s">
        <v>9</v>
      </c>
      <c r="I3" s="131"/>
      <c r="J3" s="133"/>
      <c r="K3" s="133"/>
    </row>
    <row r="4" spans="1:11" ht="36" customHeight="1">
      <c r="A4" s="72">
        <v>1</v>
      </c>
      <c r="B4" s="70" t="s">
        <v>10</v>
      </c>
      <c r="C4" s="72">
        <v>1</v>
      </c>
      <c r="D4" s="3" t="s">
        <v>11</v>
      </c>
      <c r="E4" s="4">
        <v>31</v>
      </c>
      <c r="F4" s="4">
        <v>0</v>
      </c>
      <c r="G4" s="4">
        <v>2</v>
      </c>
      <c r="H4" s="4">
        <v>7</v>
      </c>
      <c r="I4" s="4">
        <v>22</v>
      </c>
      <c r="J4" s="4">
        <f t="shared" ref="J4:J19" si="0">I4/31*100</f>
        <v>70.967741935483872</v>
      </c>
      <c r="K4" s="4"/>
    </row>
    <row r="5" spans="1:11" ht="36.75" customHeight="1">
      <c r="A5" s="72">
        <v>2</v>
      </c>
      <c r="B5" s="70" t="s">
        <v>12</v>
      </c>
      <c r="C5" s="72">
        <v>1</v>
      </c>
      <c r="D5" s="3" t="s">
        <v>13</v>
      </c>
      <c r="E5" s="4">
        <v>31</v>
      </c>
      <c r="F5" s="4">
        <v>0</v>
      </c>
      <c r="G5" s="4">
        <v>1</v>
      </c>
      <c r="H5" s="4">
        <v>5</v>
      </c>
      <c r="I5" s="4">
        <v>25</v>
      </c>
      <c r="J5" s="4">
        <f t="shared" si="0"/>
        <v>80.645161290322577</v>
      </c>
      <c r="K5" s="4"/>
    </row>
    <row r="6" spans="1:11" ht="18" customHeight="1">
      <c r="A6" s="118">
        <v>3</v>
      </c>
      <c r="B6" s="121" t="s">
        <v>14</v>
      </c>
      <c r="C6" s="118">
        <v>2</v>
      </c>
      <c r="D6" s="5" t="s">
        <v>147</v>
      </c>
      <c r="E6" s="4">
        <v>31</v>
      </c>
      <c r="F6" s="4">
        <v>0</v>
      </c>
      <c r="G6" s="4">
        <v>13</v>
      </c>
      <c r="H6" s="4">
        <v>4</v>
      </c>
      <c r="I6" s="4">
        <v>14</v>
      </c>
      <c r="J6" s="4">
        <f t="shared" si="0"/>
        <v>45.161290322580641</v>
      </c>
      <c r="K6" s="4"/>
    </row>
    <row r="7" spans="1:11" ht="23.25" customHeight="1">
      <c r="A7" s="120"/>
      <c r="B7" s="123"/>
      <c r="C7" s="120"/>
      <c r="D7" s="5" t="s">
        <v>148</v>
      </c>
      <c r="E7" s="4">
        <v>31</v>
      </c>
      <c r="F7" s="4">
        <v>0</v>
      </c>
      <c r="G7" s="4">
        <v>14</v>
      </c>
      <c r="H7" s="4">
        <v>4</v>
      </c>
      <c r="I7" s="4">
        <v>12</v>
      </c>
      <c r="J7" s="4">
        <f t="shared" si="0"/>
        <v>38.70967741935484</v>
      </c>
      <c r="K7" s="4"/>
    </row>
    <row r="8" spans="1:11" ht="45">
      <c r="A8" s="118">
        <v>4</v>
      </c>
      <c r="B8" s="121" t="s">
        <v>15</v>
      </c>
      <c r="C8" s="118">
        <v>9</v>
      </c>
      <c r="D8" s="7" t="s">
        <v>16</v>
      </c>
      <c r="E8" s="4">
        <v>31</v>
      </c>
      <c r="F8" s="4">
        <v>0</v>
      </c>
      <c r="G8" s="4">
        <v>1</v>
      </c>
      <c r="H8" s="4">
        <v>6</v>
      </c>
      <c r="I8" s="4">
        <v>24</v>
      </c>
      <c r="J8" s="4">
        <f t="shared" si="0"/>
        <v>77.41935483870968</v>
      </c>
      <c r="K8" s="4"/>
    </row>
    <row r="9" spans="1:11" ht="30">
      <c r="A9" s="119"/>
      <c r="B9" s="122"/>
      <c r="C9" s="119"/>
      <c r="D9" s="7" t="s">
        <v>17</v>
      </c>
      <c r="E9" s="4">
        <v>31</v>
      </c>
      <c r="F9" s="4">
        <v>0</v>
      </c>
      <c r="G9" s="4">
        <v>0</v>
      </c>
      <c r="H9" s="4">
        <v>6</v>
      </c>
      <c r="I9" s="4">
        <v>25</v>
      </c>
      <c r="J9" s="4">
        <f t="shared" si="0"/>
        <v>80.645161290322577</v>
      </c>
      <c r="K9" s="4"/>
    </row>
    <row r="10" spans="1:11" ht="27" customHeight="1">
      <c r="A10" s="119"/>
      <c r="B10" s="122"/>
      <c r="C10" s="119"/>
      <c r="D10" s="7" t="s">
        <v>18</v>
      </c>
      <c r="E10" s="4">
        <v>31</v>
      </c>
      <c r="F10" s="4">
        <v>0</v>
      </c>
      <c r="G10" s="4">
        <v>1</v>
      </c>
      <c r="H10" s="4">
        <v>7</v>
      </c>
      <c r="I10" s="4">
        <v>23</v>
      </c>
      <c r="J10" s="4">
        <f t="shared" si="0"/>
        <v>74.193548387096769</v>
      </c>
      <c r="K10" s="4"/>
    </row>
    <row r="11" spans="1:11">
      <c r="A11" s="119"/>
      <c r="B11" s="122"/>
      <c r="C11" s="119"/>
      <c r="D11" s="7" t="s">
        <v>149</v>
      </c>
      <c r="E11" s="4">
        <v>31</v>
      </c>
      <c r="F11" s="4">
        <v>0</v>
      </c>
      <c r="G11" s="4">
        <v>0</v>
      </c>
      <c r="H11" s="4">
        <v>6</v>
      </c>
      <c r="I11" s="4">
        <v>25</v>
      </c>
      <c r="J11" s="4">
        <f t="shared" si="0"/>
        <v>80.645161290322577</v>
      </c>
      <c r="K11" s="4"/>
    </row>
    <row r="12" spans="1:11" ht="30">
      <c r="A12" s="119"/>
      <c r="B12" s="122"/>
      <c r="C12" s="119"/>
      <c r="D12" s="7" t="s">
        <v>19</v>
      </c>
      <c r="E12" s="4">
        <v>31</v>
      </c>
      <c r="F12" s="4">
        <v>0</v>
      </c>
      <c r="G12" s="4">
        <v>2</v>
      </c>
      <c r="H12" s="4">
        <v>5</v>
      </c>
      <c r="I12" s="4">
        <v>24</v>
      </c>
      <c r="J12" s="4">
        <f t="shared" si="0"/>
        <v>77.41935483870968</v>
      </c>
      <c r="K12" s="4"/>
    </row>
    <row r="13" spans="1:11">
      <c r="A13" s="119"/>
      <c r="B13" s="122"/>
      <c r="C13" s="119"/>
      <c r="D13" s="7" t="s">
        <v>150</v>
      </c>
      <c r="E13" s="4">
        <v>31</v>
      </c>
      <c r="F13" s="4">
        <v>0</v>
      </c>
      <c r="G13" s="4">
        <v>4</v>
      </c>
      <c r="H13" s="4">
        <v>6</v>
      </c>
      <c r="I13" s="4">
        <v>21</v>
      </c>
      <c r="J13" s="4">
        <f t="shared" si="0"/>
        <v>67.741935483870961</v>
      </c>
      <c r="K13" s="4"/>
    </row>
    <row r="14" spans="1:11">
      <c r="A14" s="119"/>
      <c r="B14" s="122"/>
      <c r="C14" s="119"/>
      <c r="D14" s="75" t="s">
        <v>144</v>
      </c>
      <c r="E14" s="4">
        <v>31</v>
      </c>
      <c r="F14" s="4">
        <v>0</v>
      </c>
      <c r="G14" s="4">
        <v>0</v>
      </c>
      <c r="H14" s="4">
        <v>4</v>
      </c>
      <c r="I14" s="4">
        <v>27</v>
      </c>
      <c r="J14" s="4">
        <f t="shared" si="0"/>
        <v>87.096774193548384</v>
      </c>
      <c r="K14" s="4"/>
    </row>
    <row r="15" spans="1:11">
      <c r="A15" s="119"/>
      <c r="B15" s="122"/>
      <c r="C15" s="119"/>
      <c r="D15" s="75" t="s">
        <v>143</v>
      </c>
      <c r="E15" s="4">
        <v>31</v>
      </c>
      <c r="F15" s="4">
        <v>0</v>
      </c>
      <c r="G15" s="4">
        <v>0</v>
      </c>
      <c r="H15" s="4">
        <v>6</v>
      </c>
      <c r="I15" s="4">
        <v>25</v>
      </c>
      <c r="J15" s="4">
        <f t="shared" si="0"/>
        <v>80.645161290322577</v>
      </c>
      <c r="K15" s="4"/>
    </row>
    <row r="16" spans="1:11" ht="19.5" customHeight="1">
      <c r="A16" s="120"/>
      <c r="B16" s="123"/>
      <c r="C16" s="120"/>
      <c r="D16" s="75" t="s">
        <v>145</v>
      </c>
      <c r="E16" s="4">
        <v>31</v>
      </c>
      <c r="F16" s="4">
        <v>0</v>
      </c>
      <c r="G16" s="4">
        <v>0</v>
      </c>
      <c r="H16" s="4">
        <v>6</v>
      </c>
      <c r="I16" s="4">
        <v>25</v>
      </c>
      <c r="J16" s="4">
        <f t="shared" si="0"/>
        <v>80.645161290322577</v>
      </c>
      <c r="K16" s="4"/>
    </row>
    <row r="17" spans="1:11" ht="45">
      <c r="A17" s="118">
        <v>5</v>
      </c>
      <c r="B17" s="70" t="s">
        <v>20</v>
      </c>
      <c r="C17" s="118">
        <v>2</v>
      </c>
      <c r="D17" s="5" t="s">
        <v>21</v>
      </c>
      <c r="E17" s="4">
        <v>31</v>
      </c>
      <c r="F17" s="4">
        <v>0</v>
      </c>
      <c r="G17" s="4">
        <v>0</v>
      </c>
      <c r="H17" s="4">
        <v>6</v>
      </c>
      <c r="I17" s="4">
        <v>25</v>
      </c>
      <c r="J17" s="4">
        <f t="shared" si="0"/>
        <v>80.645161290322577</v>
      </c>
      <c r="K17" s="4"/>
    </row>
    <row r="18" spans="1:11" ht="17.25" customHeight="1">
      <c r="A18" s="120"/>
      <c r="B18" s="70"/>
      <c r="C18" s="120"/>
      <c r="D18" s="5" t="s">
        <v>22</v>
      </c>
      <c r="E18" s="4">
        <v>31</v>
      </c>
      <c r="F18" s="4">
        <v>0</v>
      </c>
      <c r="G18" s="4">
        <v>0</v>
      </c>
      <c r="H18" s="4">
        <v>7</v>
      </c>
      <c r="I18" s="4">
        <v>24</v>
      </c>
      <c r="J18" s="4">
        <f t="shared" si="0"/>
        <v>77.41935483870968</v>
      </c>
      <c r="K18" s="4"/>
    </row>
    <row r="19" spans="1:11" ht="30">
      <c r="A19" s="72">
        <v>6</v>
      </c>
      <c r="B19" s="70" t="s">
        <v>23</v>
      </c>
      <c r="C19" s="72">
        <v>1</v>
      </c>
      <c r="D19" s="9" t="s">
        <v>24</v>
      </c>
      <c r="E19" s="4">
        <v>31</v>
      </c>
      <c r="F19" s="4">
        <v>0</v>
      </c>
      <c r="G19" s="4">
        <v>3</v>
      </c>
      <c r="H19" s="4">
        <v>8</v>
      </c>
      <c r="I19" s="4">
        <v>20</v>
      </c>
      <c r="J19" s="4">
        <f t="shared" si="0"/>
        <v>64.516129032258064</v>
      </c>
      <c r="K19" s="4"/>
    </row>
    <row r="20" spans="1:11">
      <c r="A20" s="118">
        <v>7</v>
      </c>
      <c r="B20" s="121" t="s">
        <v>25</v>
      </c>
      <c r="C20" s="118">
        <v>2</v>
      </c>
      <c r="D20" s="10" t="s">
        <v>26</v>
      </c>
      <c r="E20" s="4">
        <v>31</v>
      </c>
      <c r="F20" s="4">
        <v>0</v>
      </c>
      <c r="G20" s="4">
        <v>3</v>
      </c>
      <c r="H20" s="4">
        <v>3</v>
      </c>
      <c r="I20" s="4">
        <v>25</v>
      </c>
      <c r="J20" s="4">
        <f>I20/30*100</f>
        <v>83.333333333333343</v>
      </c>
      <c r="K20" s="4"/>
    </row>
    <row r="21" spans="1:11" ht="18.75" customHeight="1">
      <c r="A21" s="120"/>
      <c r="B21" s="123"/>
      <c r="C21" s="120"/>
      <c r="D21" s="10" t="s">
        <v>27</v>
      </c>
      <c r="E21" s="4">
        <v>31</v>
      </c>
      <c r="F21" s="4">
        <v>0</v>
      </c>
      <c r="G21" s="4">
        <v>3</v>
      </c>
      <c r="H21" s="4">
        <v>5</v>
      </c>
      <c r="I21" s="4">
        <v>23</v>
      </c>
      <c r="J21" s="4">
        <f>I21/31*100</f>
        <v>74.193548387096769</v>
      </c>
      <c r="K21" s="4"/>
    </row>
    <row r="22" spans="1:11">
      <c r="A22" s="118">
        <v>8</v>
      </c>
      <c r="B22" s="126" t="s">
        <v>28</v>
      </c>
      <c r="C22" s="127">
        <v>12</v>
      </c>
      <c r="D22" s="3" t="s">
        <v>29</v>
      </c>
      <c r="E22" s="4">
        <v>31</v>
      </c>
      <c r="F22" s="4">
        <v>0</v>
      </c>
      <c r="G22" s="4">
        <v>1</v>
      </c>
      <c r="H22" s="4">
        <v>1</v>
      </c>
      <c r="I22" s="4">
        <v>29</v>
      </c>
      <c r="J22" s="4">
        <f>I22/30*100</f>
        <v>96.666666666666671</v>
      </c>
      <c r="K22" s="4"/>
    </row>
    <row r="23" spans="1:11">
      <c r="A23" s="119"/>
      <c r="B23" s="126"/>
      <c r="C23" s="127"/>
      <c r="D23" s="3" t="s">
        <v>30</v>
      </c>
      <c r="E23" s="4">
        <v>31</v>
      </c>
      <c r="F23" s="4">
        <v>0</v>
      </c>
      <c r="G23" s="4">
        <v>1</v>
      </c>
      <c r="H23" s="4">
        <v>4</v>
      </c>
      <c r="I23" s="4">
        <v>26</v>
      </c>
      <c r="J23" s="4">
        <f>I23/31*100</f>
        <v>83.870967741935488</v>
      </c>
      <c r="K23" s="4"/>
    </row>
    <row r="24" spans="1:11">
      <c r="A24" s="119"/>
      <c r="B24" s="126"/>
      <c r="C24" s="127"/>
      <c r="D24" s="3" t="s">
        <v>152</v>
      </c>
      <c r="E24" s="4">
        <v>31</v>
      </c>
      <c r="F24" s="4">
        <v>0</v>
      </c>
      <c r="G24" s="4">
        <v>2</v>
      </c>
      <c r="H24" s="4">
        <v>3</v>
      </c>
      <c r="I24" s="4">
        <v>26</v>
      </c>
      <c r="J24" s="4">
        <f t="shared" ref="J24:J33" si="1">I24/30*100</f>
        <v>86.666666666666671</v>
      </c>
      <c r="K24" s="4"/>
    </row>
    <row r="25" spans="1:11">
      <c r="A25" s="119"/>
      <c r="B25" s="126"/>
      <c r="C25" s="127"/>
      <c r="D25" s="3" t="s">
        <v>31</v>
      </c>
      <c r="E25" s="4">
        <v>31</v>
      </c>
      <c r="F25" s="4">
        <v>0</v>
      </c>
      <c r="G25" s="4">
        <v>1</v>
      </c>
      <c r="H25" s="4">
        <v>4</v>
      </c>
      <c r="I25" s="4">
        <v>26</v>
      </c>
      <c r="J25" s="4">
        <f t="shared" si="1"/>
        <v>86.666666666666671</v>
      </c>
      <c r="K25" s="4"/>
    </row>
    <row r="26" spans="1:11">
      <c r="A26" s="119"/>
      <c r="B26" s="126"/>
      <c r="C26" s="127"/>
      <c r="D26" s="3" t="s">
        <v>32</v>
      </c>
      <c r="E26" s="4">
        <v>31</v>
      </c>
      <c r="F26" s="4">
        <v>0</v>
      </c>
      <c r="G26" s="4">
        <v>1</v>
      </c>
      <c r="H26" s="4">
        <v>3</v>
      </c>
      <c r="I26" s="4">
        <v>27</v>
      </c>
      <c r="J26" s="4">
        <f t="shared" si="1"/>
        <v>90</v>
      </c>
      <c r="K26" s="4"/>
    </row>
    <row r="27" spans="1:11">
      <c r="A27" s="119"/>
      <c r="B27" s="126"/>
      <c r="C27" s="127"/>
      <c r="D27" s="3" t="s">
        <v>33</v>
      </c>
      <c r="E27" s="4">
        <v>31</v>
      </c>
      <c r="F27" s="4">
        <v>0</v>
      </c>
      <c r="G27" s="4">
        <v>1</v>
      </c>
      <c r="H27" s="4">
        <v>4</v>
      </c>
      <c r="I27" s="4">
        <v>26</v>
      </c>
      <c r="J27" s="4">
        <f t="shared" si="1"/>
        <v>86.666666666666671</v>
      </c>
      <c r="K27" s="4"/>
    </row>
    <row r="28" spans="1:11">
      <c r="A28" s="119"/>
      <c r="B28" s="126"/>
      <c r="C28" s="127"/>
      <c r="D28" s="3" t="s">
        <v>153</v>
      </c>
      <c r="E28" s="4">
        <v>31</v>
      </c>
      <c r="F28" s="4">
        <v>0</v>
      </c>
      <c r="G28" s="4">
        <v>0</v>
      </c>
      <c r="H28" s="4">
        <v>4</v>
      </c>
      <c r="I28" s="4">
        <v>27</v>
      </c>
      <c r="J28" s="4">
        <f t="shared" si="1"/>
        <v>90</v>
      </c>
      <c r="K28" s="4"/>
    </row>
    <row r="29" spans="1:11">
      <c r="A29" s="119"/>
      <c r="B29" s="126"/>
      <c r="C29" s="127"/>
      <c r="D29" s="3" t="s">
        <v>222</v>
      </c>
      <c r="E29" s="4">
        <v>31</v>
      </c>
      <c r="F29" s="4">
        <v>0</v>
      </c>
      <c r="G29" s="4">
        <v>1</v>
      </c>
      <c r="H29" s="4">
        <v>3</v>
      </c>
      <c r="I29" s="4">
        <v>27</v>
      </c>
      <c r="J29" s="4">
        <f t="shared" si="1"/>
        <v>90</v>
      </c>
      <c r="K29" s="4"/>
    </row>
    <row r="30" spans="1:11">
      <c r="A30" s="119"/>
      <c r="B30" s="126"/>
      <c r="C30" s="127"/>
      <c r="D30" s="3" t="s">
        <v>35</v>
      </c>
      <c r="E30" s="4">
        <v>31</v>
      </c>
      <c r="F30" s="4">
        <v>0</v>
      </c>
      <c r="G30" s="4">
        <v>0</v>
      </c>
      <c r="H30" s="4">
        <v>4</v>
      </c>
      <c r="I30" s="4">
        <v>27</v>
      </c>
      <c r="J30" s="4">
        <f t="shared" si="1"/>
        <v>90</v>
      </c>
      <c r="K30" s="4"/>
    </row>
    <row r="31" spans="1:11">
      <c r="A31" s="119"/>
      <c r="B31" s="126"/>
      <c r="C31" s="127"/>
      <c r="D31" s="3" t="s">
        <v>146</v>
      </c>
      <c r="E31" s="4">
        <v>31</v>
      </c>
      <c r="F31" s="4">
        <v>0</v>
      </c>
      <c r="G31" s="4">
        <v>29</v>
      </c>
      <c r="H31" s="4">
        <v>0</v>
      </c>
      <c r="I31" s="4">
        <v>2</v>
      </c>
      <c r="J31" s="4">
        <f t="shared" si="1"/>
        <v>6.666666666666667</v>
      </c>
      <c r="K31" s="4"/>
    </row>
    <row r="32" spans="1:11">
      <c r="A32" s="119"/>
      <c r="B32" s="126"/>
      <c r="C32" s="127"/>
      <c r="D32" s="3" t="s">
        <v>36</v>
      </c>
      <c r="E32" s="4">
        <v>31</v>
      </c>
      <c r="F32" s="4">
        <v>0</v>
      </c>
      <c r="G32" s="4">
        <v>2</v>
      </c>
      <c r="H32" s="4">
        <v>6</v>
      </c>
      <c r="I32" s="4">
        <v>23</v>
      </c>
      <c r="J32" s="4">
        <f t="shared" si="1"/>
        <v>76.666666666666671</v>
      </c>
      <c r="K32" s="4"/>
    </row>
    <row r="33" spans="1:11">
      <c r="A33" s="120"/>
      <c r="B33" s="126"/>
      <c r="C33" s="127"/>
      <c r="D33" s="3" t="s">
        <v>37</v>
      </c>
      <c r="E33" s="4">
        <v>31</v>
      </c>
      <c r="F33" s="4">
        <v>0</v>
      </c>
      <c r="G33" s="4">
        <v>1</v>
      </c>
      <c r="H33" s="4">
        <v>4</v>
      </c>
      <c r="I33" s="4">
        <v>26</v>
      </c>
      <c r="J33" s="4">
        <f t="shared" si="1"/>
        <v>86.666666666666671</v>
      </c>
      <c r="K33" s="4"/>
    </row>
    <row r="34" spans="1:11">
      <c r="A34" s="118">
        <v>9</v>
      </c>
      <c r="B34" s="118" t="s">
        <v>38</v>
      </c>
      <c r="C34" s="118">
        <v>6</v>
      </c>
      <c r="D34" s="12" t="s">
        <v>39</v>
      </c>
      <c r="E34" s="4">
        <v>31</v>
      </c>
      <c r="F34" s="4">
        <v>0</v>
      </c>
      <c r="G34" s="4">
        <v>5</v>
      </c>
      <c r="H34" s="4">
        <v>4</v>
      </c>
      <c r="I34" s="4">
        <v>22</v>
      </c>
      <c r="J34" s="4">
        <f t="shared" ref="J34:J60" si="2">I34/31*100</f>
        <v>70.967741935483872</v>
      </c>
      <c r="K34" s="4"/>
    </row>
    <row r="35" spans="1:11">
      <c r="A35" s="119"/>
      <c r="B35" s="119"/>
      <c r="C35" s="119"/>
      <c r="D35" s="12" t="s">
        <v>40</v>
      </c>
      <c r="E35" s="4">
        <v>31</v>
      </c>
      <c r="F35" s="4">
        <v>0</v>
      </c>
      <c r="G35" s="4">
        <v>5</v>
      </c>
      <c r="H35" s="4">
        <v>4</v>
      </c>
      <c r="I35" s="4">
        <v>22</v>
      </c>
      <c r="J35" s="4">
        <f t="shared" si="2"/>
        <v>70.967741935483872</v>
      </c>
      <c r="K35" s="4"/>
    </row>
    <row r="36" spans="1:11">
      <c r="A36" s="119"/>
      <c r="B36" s="119"/>
      <c r="C36" s="119"/>
      <c r="D36" s="12" t="s">
        <v>41</v>
      </c>
      <c r="E36" s="4">
        <v>31</v>
      </c>
      <c r="F36" s="4">
        <v>0</v>
      </c>
      <c r="G36" s="4">
        <v>7</v>
      </c>
      <c r="H36" s="4">
        <v>5</v>
      </c>
      <c r="I36" s="4">
        <v>19</v>
      </c>
      <c r="J36" s="4">
        <f t="shared" si="2"/>
        <v>61.29032258064516</v>
      </c>
      <c r="K36" s="4"/>
    </row>
    <row r="37" spans="1:11" ht="30">
      <c r="A37" s="119"/>
      <c r="B37" s="119"/>
      <c r="C37" s="119"/>
      <c r="D37" s="12" t="s">
        <v>42</v>
      </c>
      <c r="E37" s="4">
        <v>31</v>
      </c>
      <c r="F37" s="4">
        <v>0</v>
      </c>
      <c r="G37" s="4">
        <v>5</v>
      </c>
      <c r="H37" s="4">
        <v>4</v>
      </c>
      <c r="I37" s="4">
        <v>22</v>
      </c>
      <c r="J37" s="4">
        <f t="shared" si="2"/>
        <v>70.967741935483872</v>
      </c>
      <c r="K37" s="4"/>
    </row>
    <row r="38" spans="1:11" ht="18" customHeight="1">
      <c r="A38" s="119"/>
      <c r="B38" s="119"/>
      <c r="C38" s="119"/>
      <c r="D38" s="12" t="s">
        <v>43</v>
      </c>
      <c r="E38" s="4">
        <v>31</v>
      </c>
      <c r="F38" s="4">
        <v>0</v>
      </c>
      <c r="G38" s="13">
        <v>13</v>
      </c>
      <c r="H38" s="4">
        <v>5</v>
      </c>
      <c r="I38" s="4">
        <v>13</v>
      </c>
      <c r="J38" s="4">
        <f t="shared" si="2"/>
        <v>41.935483870967744</v>
      </c>
      <c r="K38" s="4"/>
    </row>
    <row r="39" spans="1:11" ht="18.75" customHeight="1">
      <c r="A39" s="120"/>
      <c r="B39" s="120"/>
      <c r="C39" s="120"/>
      <c r="D39" s="12" t="s">
        <v>44</v>
      </c>
      <c r="E39" s="4">
        <v>31</v>
      </c>
      <c r="F39" s="4">
        <v>0</v>
      </c>
      <c r="G39" s="4">
        <v>0</v>
      </c>
      <c r="H39" s="4">
        <v>6</v>
      </c>
      <c r="I39" s="4">
        <v>25</v>
      </c>
      <c r="J39" s="4">
        <f t="shared" si="2"/>
        <v>80.645161290322577</v>
      </c>
      <c r="K39" s="4"/>
    </row>
    <row r="40" spans="1:11" ht="30">
      <c r="A40" s="118">
        <v>10</v>
      </c>
      <c r="B40" s="118" t="s">
        <v>45</v>
      </c>
      <c r="C40" s="118">
        <v>2</v>
      </c>
      <c r="D40" s="13" t="s">
        <v>46</v>
      </c>
      <c r="E40" s="4">
        <v>31</v>
      </c>
      <c r="F40" s="4">
        <v>0</v>
      </c>
      <c r="G40" s="4">
        <v>1</v>
      </c>
      <c r="H40" s="4">
        <v>4</v>
      </c>
      <c r="I40" s="4">
        <v>26</v>
      </c>
      <c r="J40" s="4">
        <f t="shared" si="2"/>
        <v>83.870967741935488</v>
      </c>
      <c r="K40" s="4"/>
    </row>
    <row r="41" spans="1:11" ht="18.75" customHeight="1">
      <c r="A41" s="120"/>
      <c r="B41" s="120"/>
      <c r="C41" s="120"/>
      <c r="D41" s="13" t="s">
        <v>47</v>
      </c>
      <c r="E41" s="4">
        <v>31</v>
      </c>
      <c r="F41" s="4">
        <v>0</v>
      </c>
      <c r="G41" s="4">
        <v>1</v>
      </c>
      <c r="H41" s="4">
        <v>4</v>
      </c>
      <c r="I41" s="4">
        <v>26</v>
      </c>
      <c r="J41" s="4">
        <f t="shared" si="2"/>
        <v>83.870967741935488</v>
      </c>
      <c r="K41" s="4"/>
    </row>
    <row r="42" spans="1:11" ht="35.25" customHeight="1">
      <c r="A42" s="118">
        <v>11</v>
      </c>
      <c r="B42" s="118" t="s">
        <v>48</v>
      </c>
      <c r="C42" s="118">
        <v>2</v>
      </c>
      <c r="D42" s="13" t="s">
        <v>49</v>
      </c>
      <c r="E42" s="4">
        <v>31</v>
      </c>
      <c r="F42" s="4">
        <v>0</v>
      </c>
      <c r="G42" s="4" t="s">
        <v>182</v>
      </c>
      <c r="H42" s="4">
        <v>0</v>
      </c>
      <c r="I42" s="4">
        <v>0</v>
      </c>
      <c r="J42" s="4">
        <f t="shared" si="2"/>
        <v>0</v>
      </c>
      <c r="K42" s="4"/>
    </row>
    <row r="43" spans="1:11" ht="21.75" customHeight="1">
      <c r="A43" s="120"/>
      <c r="B43" s="120"/>
      <c r="C43" s="120"/>
      <c r="D43" s="13" t="s">
        <v>50</v>
      </c>
      <c r="E43" s="4">
        <v>31</v>
      </c>
      <c r="F43" s="4">
        <v>0</v>
      </c>
      <c r="G43" s="4">
        <v>1</v>
      </c>
      <c r="H43" s="4">
        <v>5</v>
      </c>
      <c r="I43" s="4">
        <v>25</v>
      </c>
      <c r="J43" s="4">
        <f t="shared" si="2"/>
        <v>80.645161290322577</v>
      </c>
      <c r="K43" s="4"/>
    </row>
    <row r="44" spans="1:11" ht="27.75" customHeight="1">
      <c r="A44" s="72">
        <v>12</v>
      </c>
      <c r="B44" s="13" t="s">
        <v>51</v>
      </c>
      <c r="C44" s="71">
        <v>1</v>
      </c>
      <c r="D44" s="12" t="s">
        <v>52</v>
      </c>
      <c r="E44" s="4">
        <v>31</v>
      </c>
      <c r="F44" s="4">
        <v>0</v>
      </c>
      <c r="G44" s="4">
        <v>2</v>
      </c>
      <c r="H44" s="4">
        <v>4</v>
      </c>
      <c r="I44" s="4">
        <v>25</v>
      </c>
      <c r="J44" s="4">
        <f t="shared" si="2"/>
        <v>80.645161290322577</v>
      </c>
      <c r="K44" s="4"/>
    </row>
    <row r="45" spans="1:11" ht="30">
      <c r="A45" s="118">
        <v>13</v>
      </c>
      <c r="B45" s="124" t="s">
        <v>53</v>
      </c>
      <c r="C45" s="118">
        <v>2</v>
      </c>
      <c r="D45" s="12" t="s">
        <v>54</v>
      </c>
      <c r="E45" s="4">
        <v>31</v>
      </c>
      <c r="F45" s="4">
        <v>0</v>
      </c>
      <c r="G45" s="4">
        <v>1</v>
      </c>
      <c r="H45" s="4">
        <v>7</v>
      </c>
      <c r="I45" s="4">
        <v>23</v>
      </c>
      <c r="J45" s="4">
        <f t="shared" si="2"/>
        <v>74.193548387096769</v>
      </c>
      <c r="K45" s="4"/>
    </row>
    <row r="46" spans="1:11" ht="19.5" customHeight="1">
      <c r="A46" s="120"/>
      <c r="B46" s="125"/>
      <c r="C46" s="120"/>
      <c r="D46" s="12" t="s">
        <v>55</v>
      </c>
      <c r="E46" s="4">
        <v>31</v>
      </c>
      <c r="F46" s="4">
        <v>0</v>
      </c>
      <c r="G46" s="4">
        <v>5</v>
      </c>
      <c r="H46" s="4">
        <v>6</v>
      </c>
      <c r="I46" s="4">
        <v>20</v>
      </c>
      <c r="J46" s="4">
        <f t="shared" si="2"/>
        <v>64.516129032258064</v>
      </c>
      <c r="K46" s="4"/>
    </row>
    <row r="47" spans="1:11" ht="30">
      <c r="A47" s="72">
        <v>14</v>
      </c>
      <c r="B47" s="13" t="s">
        <v>56</v>
      </c>
      <c r="C47" s="72">
        <v>1</v>
      </c>
      <c r="D47" s="12" t="s">
        <v>57</v>
      </c>
      <c r="E47" s="4">
        <v>31</v>
      </c>
      <c r="F47" s="4">
        <v>0</v>
      </c>
      <c r="G47" s="4">
        <v>4</v>
      </c>
      <c r="H47" s="4">
        <v>4</v>
      </c>
      <c r="I47" s="4">
        <v>23</v>
      </c>
      <c r="J47" s="4">
        <f t="shared" si="2"/>
        <v>74.193548387096769</v>
      </c>
      <c r="K47" s="4"/>
    </row>
    <row r="48" spans="1:11" ht="48" customHeight="1">
      <c r="A48" s="72">
        <v>15</v>
      </c>
      <c r="B48" s="140" t="s">
        <v>58</v>
      </c>
      <c r="C48" s="72">
        <v>2</v>
      </c>
      <c r="D48" s="12" t="s">
        <v>59</v>
      </c>
      <c r="E48" s="4">
        <v>31</v>
      </c>
      <c r="F48" s="4">
        <v>0</v>
      </c>
      <c r="G48" s="4">
        <v>2</v>
      </c>
      <c r="H48" s="4">
        <v>4</v>
      </c>
      <c r="I48" s="4">
        <v>25</v>
      </c>
      <c r="J48" s="4">
        <f t="shared" si="2"/>
        <v>80.645161290322577</v>
      </c>
      <c r="K48" s="4"/>
    </row>
    <row r="49" spans="1:11" ht="19.5" customHeight="1">
      <c r="A49" s="72"/>
      <c r="B49" s="141"/>
      <c r="C49" s="72"/>
      <c r="D49" s="12" t="s">
        <v>60</v>
      </c>
      <c r="E49" s="4">
        <v>31</v>
      </c>
      <c r="F49" s="4">
        <v>0</v>
      </c>
      <c r="G49" s="4">
        <v>4</v>
      </c>
      <c r="H49" s="4">
        <v>5</v>
      </c>
      <c r="I49" s="4">
        <v>22</v>
      </c>
      <c r="J49" s="4">
        <f t="shared" si="2"/>
        <v>70.967741935483872</v>
      </c>
      <c r="K49" s="4"/>
    </row>
    <row r="50" spans="1:11">
      <c r="A50" s="72">
        <v>16</v>
      </c>
      <c r="B50" s="70" t="s">
        <v>61</v>
      </c>
      <c r="C50" s="71">
        <v>1</v>
      </c>
      <c r="D50" s="15" t="s">
        <v>62</v>
      </c>
      <c r="E50" s="4">
        <v>31</v>
      </c>
      <c r="F50" s="4">
        <v>0</v>
      </c>
      <c r="G50" s="4">
        <v>0</v>
      </c>
      <c r="H50" s="4">
        <v>0</v>
      </c>
      <c r="I50" s="4">
        <v>3</v>
      </c>
      <c r="J50" s="4">
        <f t="shared" si="2"/>
        <v>9.67741935483871</v>
      </c>
      <c r="K50" s="4"/>
    </row>
    <row r="51" spans="1:11">
      <c r="A51" s="72">
        <v>17</v>
      </c>
      <c r="B51" s="72" t="s">
        <v>63</v>
      </c>
      <c r="C51" s="71">
        <v>1</v>
      </c>
      <c r="D51" s="16" t="s">
        <v>64</v>
      </c>
      <c r="E51" s="4">
        <v>31</v>
      </c>
      <c r="F51" s="4">
        <v>0</v>
      </c>
      <c r="G51" s="4">
        <v>0</v>
      </c>
      <c r="H51" s="4">
        <v>0</v>
      </c>
      <c r="I51" s="4">
        <v>3</v>
      </c>
      <c r="J51" s="4">
        <f t="shared" si="2"/>
        <v>9.67741935483871</v>
      </c>
      <c r="K51" s="4"/>
    </row>
    <row r="52" spans="1:11">
      <c r="A52" s="72">
        <v>18</v>
      </c>
      <c r="B52" s="72" t="s">
        <v>65</v>
      </c>
      <c r="C52" s="71">
        <v>1</v>
      </c>
      <c r="D52" s="16" t="s">
        <v>66</v>
      </c>
      <c r="E52" s="4">
        <v>31</v>
      </c>
      <c r="F52" s="4">
        <v>0</v>
      </c>
      <c r="G52" s="4">
        <v>0</v>
      </c>
      <c r="H52" s="4">
        <v>0</v>
      </c>
      <c r="I52" s="4">
        <v>3</v>
      </c>
      <c r="J52" s="4">
        <f t="shared" si="2"/>
        <v>9.67741935483871</v>
      </c>
      <c r="K52" s="4"/>
    </row>
    <row r="53" spans="1:11">
      <c r="A53" s="72">
        <v>19</v>
      </c>
      <c r="B53" s="72" t="s">
        <v>67</v>
      </c>
      <c r="C53" s="71">
        <v>1</v>
      </c>
      <c r="D53" s="16" t="s">
        <v>68</v>
      </c>
      <c r="E53" s="4">
        <v>31</v>
      </c>
      <c r="F53" s="4">
        <v>0</v>
      </c>
      <c r="G53" s="4">
        <v>0</v>
      </c>
      <c r="H53" s="4">
        <v>0</v>
      </c>
      <c r="I53" s="4">
        <v>3</v>
      </c>
      <c r="J53" s="4">
        <f t="shared" si="2"/>
        <v>9.67741935483871</v>
      </c>
      <c r="K53" s="4"/>
    </row>
    <row r="54" spans="1:11">
      <c r="A54" s="72">
        <v>20</v>
      </c>
      <c r="B54" s="72" t="s">
        <v>69</v>
      </c>
      <c r="C54" s="71">
        <v>1</v>
      </c>
      <c r="D54" s="16" t="s">
        <v>70</v>
      </c>
      <c r="E54" s="4">
        <v>31</v>
      </c>
      <c r="F54" s="4">
        <v>0</v>
      </c>
      <c r="G54" s="4">
        <v>0</v>
      </c>
      <c r="H54" s="4">
        <v>0</v>
      </c>
      <c r="I54" s="4">
        <v>3</v>
      </c>
      <c r="J54" s="4">
        <f t="shared" si="2"/>
        <v>9.67741935483871</v>
      </c>
      <c r="K54" s="4"/>
    </row>
    <row r="55" spans="1:11">
      <c r="A55" s="72">
        <v>21</v>
      </c>
      <c r="B55" s="72" t="s">
        <v>71</v>
      </c>
      <c r="C55" s="71">
        <v>1</v>
      </c>
      <c r="D55" s="16" t="s">
        <v>72</v>
      </c>
      <c r="E55" s="4">
        <v>31</v>
      </c>
      <c r="F55" s="4">
        <v>0</v>
      </c>
      <c r="G55" s="4">
        <v>0</v>
      </c>
      <c r="H55" s="4">
        <v>0</v>
      </c>
      <c r="I55" s="4">
        <v>3</v>
      </c>
      <c r="J55" s="4">
        <f t="shared" si="2"/>
        <v>9.67741935483871</v>
      </c>
      <c r="K55" s="4"/>
    </row>
    <row r="56" spans="1:11" ht="18.75" customHeight="1">
      <c r="A56" s="72">
        <v>22</v>
      </c>
      <c r="B56" s="72" t="s">
        <v>73</v>
      </c>
      <c r="C56" s="71">
        <v>1</v>
      </c>
      <c r="D56" s="16" t="s">
        <v>74</v>
      </c>
      <c r="E56" s="4">
        <v>31</v>
      </c>
      <c r="F56" s="4">
        <v>0</v>
      </c>
      <c r="G56" s="4">
        <v>0</v>
      </c>
      <c r="H56" s="4">
        <v>0</v>
      </c>
      <c r="I56" s="4">
        <v>3</v>
      </c>
      <c r="J56" s="4">
        <f t="shared" si="2"/>
        <v>9.67741935483871</v>
      </c>
      <c r="K56" s="4"/>
    </row>
    <row r="57" spans="1:11" ht="21.75" customHeight="1">
      <c r="A57" s="72">
        <v>23</v>
      </c>
      <c r="B57" s="72" t="s">
        <v>75</v>
      </c>
      <c r="C57" s="71">
        <v>1</v>
      </c>
      <c r="D57" s="16" t="s">
        <v>76</v>
      </c>
      <c r="E57" s="4">
        <v>31</v>
      </c>
      <c r="F57" s="4">
        <v>0</v>
      </c>
      <c r="G57" s="4">
        <v>0</v>
      </c>
      <c r="H57" s="4">
        <v>0</v>
      </c>
      <c r="I57" s="4">
        <v>3</v>
      </c>
      <c r="J57" s="4">
        <f t="shared" si="2"/>
        <v>9.67741935483871</v>
      </c>
      <c r="K57" s="4"/>
    </row>
    <row r="58" spans="1:11" ht="19.5" customHeight="1">
      <c r="A58" s="72">
        <v>24</v>
      </c>
      <c r="B58" s="72" t="s">
        <v>77</v>
      </c>
      <c r="C58" s="71">
        <v>1</v>
      </c>
      <c r="D58" s="16" t="s">
        <v>78</v>
      </c>
      <c r="E58" s="4">
        <v>31</v>
      </c>
      <c r="F58" s="4">
        <v>0</v>
      </c>
      <c r="G58" s="4">
        <v>0</v>
      </c>
      <c r="H58" s="4">
        <v>0</v>
      </c>
      <c r="I58" s="4">
        <v>3</v>
      </c>
      <c r="J58" s="4">
        <f t="shared" si="2"/>
        <v>9.67741935483871</v>
      </c>
      <c r="K58" s="4"/>
    </row>
    <row r="59" spans="1:11">
      <c r="A59" s="72">
        <v>25</v>
      </c>
      <c r="B59" s="72" t="s">
        <v>79</v>
      </c>
      <c r="C59" s="71">
        <v>1</v>
      </c>
      <c r="D59" s="16" t="s">
        <v>214</v>
      </c>
      <c r="E59" s="4">
        <v>31</v>
      </c>
      <c r="F59" s="4">
        <v>0</v>
      </c>
      <c r="G59" s="4">
        <v>0</v>
      </c>
      <c r="H59" s="4">
        <v>7</v>
      </c>
      <c r="I59" s="4">
        <v>24</v>
      </c>
      <c r="J59" s="4">
        <f t="shared" si="2"/>
        <v>77.41935483870968</v>
      </c>
      <c r="K59" s="4"/>
    </row>
    <row r="60" spans="1:11" ht="18" customHeight="1">
      <c r="A60" s="72">
        <v>26</v>
      </c>
      <c r="B60" s="72" t="s">
        <v>81</v>
      </c>
      <c r="C60" s="72">
        <v>1</v>
      </c>
      <c r="D60" s="9" t="s">
        <v>154</v>
      </c>
      <c r="E60" s="4">
        <v>31</v>
      </c>
      <c r="F60" s="4">
        <v>0</v>
      </c>
      <c r="G60" s="4">
        <v>0</v>
      </c>
      <c r="H60" s="4">
        <v>4</v>
      </c>
      <c r="I60" s="4">
        <v>27</v>
      </c>
      <c r="J60" s="4">
        <f t="shared" si="2"/>
        <v>87.096774193548384</v>
      </c>
      <c r="K60" s="4"/>
    </row>
    <row r="61" spans="1:11" ht="17.25" customHeight="1">
      <c r="A61" s="72">
        <v>27</v>
      </c>
      <c r="B61" s="72" t="s">
        <v>82</v>
      </c>
      <c r="C61" s="72">
        <v>2</v>
      </c>
      <c r="D61" s="9" t="s">
        <v>83</v>
      </c>
      <c r="E61" s="4"/>
      <c r="F61" s="4"/>
      <c r="G61" s="4"/>
      <c r="H61" s="4"/>
      <c r="I61" s="4"/>
      <c r="J61" s="4"/>
      <c r="K61" s="4"/>
    </row>
    <row r="62" spans="1:11" ht="21.75" customHeight="1">
      <c r="A62" s="72">
        <v>28</v>
      </c>
      <c r="B62" s="72" t="s">
        <v>84</v>
      </c>
      <c r="C62" s="72">
        <v>1</v>
      </c>
      <c r="D62" s="9" t="s">
        <v>85</v>
      </c>
      <c r="E62" s="4">
        <v>31</v>
      </c>
      <c r="F62" s="4">
        <v>0</v>
      </c>
      <c r="G62" s="4">
        <v>0</v>
      </c>
      <c r="H62" s="4">
        <v>4</v>
      </c>
      <c r="I62" s="4">
        <v>27</v>
      </c>
      <c r="J62" s="4">
        <f t="shared" ref="J62:J73" si="3">I62/31*100</f>
        <v>87.096774193548384</v>
      </c>
      <c r="K62" s="4"/>
    </row>
    <row r="63" spans="1:11" ht="24" customHeight="1">
      <c r="A63" s="72">
        <v>29</v>
      </c>
      <c r="B63" s="70" t="s">
        <v>86</v>
      </c>
      <c r="C63" s="72">
        <v>1</v>
      </c>
      <c r="D63" s="10" t="s">
        <v>87</v>
      </c>
      <c r="E63" s="4">
        <v>31</v>
      </c>
      <c r="F63" s="4">
        <v>0</v>
      </c>
      <c r="G63" s="4">
        <v>2</v>
      </c>
      <c r="H63" s="4">
        <v>5</v>
      </c>
      <c r="I63" s="4">
        <v>24</v>
      </c>
      <c r="J63" s="4">
        <f t="shared" si="3"/>
        <v>77.41935483870968</v>
      </c>
      <c r="K63" s="4"/>
    </row>
    <row r="64" spans="1:11">
      <c r="A64" s="118"/>
      <c r="B64" s="121" t="s">
        <v>88</v>
      </c>
      <c r="C64" s="118">
        <v>11</v>
      </c>
      <c r="D64" s="12" t="s">
        <v>89</v>
      </c>
      <c r="E64" s="4">
        <v>31</v>
      </c>
      <c r="F64" s="4">
        <v>0</v>
      </c>
      <c r="G64" s="4">
        <v>5</v>
      </c>
      <c r="H64" s="4">
        <v>5</v>
      </c>
      <c r="I64" s="4">
        <v>21</v>
      </c>
      <c r="J64" s="4">
        <f t="shared" si="3"/>
        <v>67.741935483870961</v>
      </c>
      <c r="K64" s="4"/>
    </row>
    <row r="65" spans="1:11" ht="18.75" customHeight="1">
      <c r="A65" s="119"/>
      <c r="B65" s="122"/>
      <c r="C65" s="119"/>
      <c r="D65" s="12" t="s">
        <v>155</v>
      </c>
      <c r="E65" s="4">
        <v>31</v>
      </c>
      <c r="F65" s="4">
        <v>0</v>
      </c>
      <c r="G65" s="4">
        <v>3</v>
      </c>
      <c r="H65" s="4">
        <v>4</v>
      </c>
      <c r="I65" s="4">
        <v>24</v>
      </c>
      <c r="J65" s="4">
        <f t="shared" si="3"/>
        <v>77.41935483870968</v>
      </c>
      <c r="K65" s="4"/>
    </row>
    <row r="66" spans="1:11">
      <c r="A66" s="119"/>
      <c r="B66" s="122"/>
      <c r="C66" s="119"/>
      <c r="D66" s="12" t="s">
        <v>91</v>
      </c>
      <c r="E66" s="4">
        <v>31</v>
      </c>
      <c r="F66" s="4">
        <v>0</v>
      </c>
      <c r="G66" s="13">
        <v>5</v>
      </c>
      <c r="H66" s="4">
        <v>4</v>
      </c>
      <c r="I66" s="4">
        <v>22</v>
      </c>
      <c r="J66" s="4">
        <f t="shared" si="3"/>
        <v>70.967741935483872</v>
      </c>
      <c r="K66" s="4"/>
    </row>
    <row r="67" spans="1:11">
      <c r="A67" s="119"/>
      <c r="B67" s="122"/>
      <c r="C67" s="119"/>
      <c r="D67" s="12" t="s">
        <v>92</v>
      </c>
      <c r="E67" s="4">
        <v>31</v>
      </c>
      <c r="F67" s="4">
        <v>0</v>
      </c>
      <c r="G67" s="4">
        <v>4</v>
      </c>
      <c r="H67" s="4">
        <v>7</v>
      </c>
      <c r="I67" s="4">
        <v>20</v>
      </c>
      <c r="J67" s="4">
        <f t="shared" si="3"/>
        <v>64.516129032258064</v>
      </c>
      <c r="K67" s="4"/>
    </row>
    <row r="68" spans="1:11">
      <c r="A68" s="119"/>
      <c r="B68" s="122"/>
      <c r="C68" s="119"/>
      <c r="D68" s="12" t="s">
        <v>93</v>
      </c>
      <c r="E68" s="4">
        <v>31</v>
      </c>
      <c r="F68" s="4">
        <v>0</v>
      </c>
      <c r="G68" s="4">
        <v>7</v>
      </c>
      <c r="H68" s="4">
        <v>4</v>
      </c>
      <c r="I68" s="4">
        <v>20</v>
      </c>
      <c r="J68" s="4">
        <f t="shared" si="3"/>
        <v>64.516129032258064</v>
      </c>
      <c r="K68" s="4"/>
    </row>
    <row r="69" spans="1:11">
      <c r="A69" s="119"/>
      <c r="B69" s="122"/>
      <c r="C69" s="119"/>
      <c r="D69" s="12" t="s">
        <v>94</v>
      </c>
      <c r="E69" s="4">
        <v>31</v>
      </c>
      <c r="F69" s="4">
        <v>0</v>
      </c>
      <c r="G69" s="4">
        <v>7</v>
      </c>
      <c r="H69" s="4">
        <v>5</v>
      </c>
      <c r="I69" s="4">
        <v>19</v>
      </c>
      <c r="J69" s="4">
        <f t="shared" si="3"/>
        <v>61.29032258064516</v>
      </c>
      <c r="K69" s="4"/>
    </row>
    <row r="70" spans="1:11">
      <c r="A70" s="119"/>
      <c r="B70" s="122"/>
      <c r="C70" s="119"/>
      <c r="D70" s="12" t="s">
        <v>95</v>
      </c>
      <c r="E70" s="4">
        <v>31</v>
      </c>
      <c r="F70" s="4">
        <v>0</v>
      </c>
      <c r="G70" s="4">
        <v>2</v>
      </c>
      <c r="H70" s="4">
        <v>4</v>
      </c>
      <c r="I70" s="4">
        <v>25</v>
      </c>
      <c r="J70" s="4">
        <f t="shared" si="3"/>
        <v>80.645161290322577</v>
      </c>
      <c r="K70" s="4"/>
    </row>
    <row r="71" spans="1:11">
      <c r="A71" s="119"/>
      <c r="B71" s="122"/>
      <c r="C71" s="119"/>
      <c r="D71" s="12" t="s">
        <v>96</v>
      </c>
      <c r="E71" s="4">
        <v>31</v>
      </c>
      <c r="F71" s="4">
        <v>0</v>
      </c>
      <c r="G71" s="4">
        <v>5</v>
      </c>
      <c r="H71" s="4">
        <v>6</v>
      </c>
      <c r="I71" s="4">
        <v>20</v>
      </c>
      <c r="J71" s="4">
        <f t="shared" si="3"/>
        <v>64.516129032258064</v>
      </c>
      <c r="K71" s="4"/>
    </row>
    <row r="72" spans="1:11" ht="18.75" customHeight="1">
      <c r="A72" s="119"/>
      <c r="B72" s="122"/>
      <c r="C72" s="119"/>
      <c r="D72" s="12" t="s">
        <v>97</v>
      </c>
      <c r="E72" s="4">
        <v>31</v>
      </c>
      <c r="F72" s="4">
        <v>0</v>
      </c>
      <c r="G72" s="4">
        <v>1</v>
      </c>
      <c r="H72" s="4">
        <v>5</v>
      </c>
      <c r="I72" s="4">
        <v>25</v>
      </c>
      <c r="J72" s="4">
        <f t="shared" si="3"/>
        <v>80.645161290322577</v>
      </c>
      <c r="K72" s="4"/>
    </row>
    <row r="73" spans="1:11" ht="18" customHeight="1">
      <c r="A73" s="120"/>
      <c r="B73" s="123"/>
      <c r="C73" s="120"/>
      <c r="D73" s="12" t="s">
        <v>98</v>
      </c>
      <c r="E73" s="4">
        <v>31</v>
      </c>
      <c r="F73" s="4">
        <v>0</v>
      </c>
      <c r="G73" s="4">
        <v>4</v>
      </c>
      <c r="H73" s="4">
        <v>4</v>
      </c>
      <c r="I73" s="4">
        <v>23</v>
      </c>
      <c r="J73" s="4">
        <f t="shared" si="3"/>
        <v>74.193548387096769</v>
      </c>
      <c r="K73" s="4"/>
    </row>
    <row r="74" spans="1:11" ht="30">
      <c r="A74" s="72">
        <v>30</v>
      </c>
      <c r="B74" s="13" t="s">
        <v>99</v>
      </c>
      <c r="C74" s="72">
        <v>3</v>
      </c>
      <c r="D74" s="12" t="s">
        <v>100</v>
      </c>
      <c r="E74" s="4"/>
      <c r="F74" s="4"/>
      <c r="G74" s="4"/>
      <c r="H74" s="4"/>
      <c r="I74" s="4"/>
      <c r="J74" s="4"/>
      <c r="K74" s="4"/>
    </row>
    <row r="75" spans="1:11" ht="30">
      <c r="A75" s="72">
        <v>31</v>
      </c>
      <c r="B75" s="13" t="s">
        <v>101</v>
      </c>
      <c r="C75" s="72">
        <v>1</v>
      </c>
      <c r="D75" s="17" t="s">
        <v>102</v>
      </c>
      <c r="E75" s="4">
        <v>31</v>
      </c>
      <c r="F75" s="4">
        <v>0</v>
      </c>
      <c r="G75" s="4">
        <v>0</v>
      </c>
      <c r="H75" s="4">
        <v>4</v>
      </c>
      <c r="I75" s="4">
        <v>27</v>
      </c>
      <c r="J75" s="4">
        <f>I75/31*100</f>
        <v>87.096774193548384</v>
      </c>
      <c r="K75" s="4"/>
    </row>
    <row r="76" spans="1:11" ht="37.5" customHeight="1">
      <c r="A76" s="72">
        <v>32</v>
      </c>
      <c r="B76" s="13" t="s">
        <v>103</v>
      </c>
      <c r="C76" s="72">
        <v>2</v>
      </c>
      <c r="D76" s="17" t="s">
        <v>104</v>
      </c>
      <c r="E76" s="4"/>
      <c r="F76" s="4"/>
      <c r="G76" s="4"/>
      <c r="H76" s="4"/>
      <c r="I76" s="4"/>
      <c r="J76" s="4"/>
      <c r="K76" s="4"/>
    </row>
    <row r="77" spans="1:11" ht="27" customHeight="1">
      <c r="A77" s="72">
        <v>33</v>
      </c>
      <c r="B77" s="70" t="s">
        <v>105</v>
      </c>
      <c r="C77" s="72">
        <v>1</v>
      </c>
      <c r="D77" s="10" t="s">
        <v>106</v>
      </c>
      <c r="E77" s="4">
        <v>31</v>
      </c>
      <c r="F77" s="4">
        <v>0</v>
      </c>
      <c r="G77" s="4">
        <v>1</v>
      </c>
      <c r="H77" s="4">
        <v>5</v>
      </c>
      <c r="I77" s="4">
        <v>25</v>
      </c>
      <c r="J77" s="4">
        <f>I77/31*100</f>
        <v>80.645161290322577</v>
      </c>
      <c r="K77" s="4"/>
    </row>
    <row r="78" spans="1:11" ht="22.5" customHeight="1">
      <c r="A78" s="118">
        <v>34</v>
      </c>
      <c r="B78" s="124" t="s">
        <v>107</v>
      </c>
      <c r="C78" s="118">
        <v>2</v>
      </c>
      <c r="D78" s="12" t="s">
        <v>108</v>
      </c>
      <c r="E78" s="4">
        <v>31</v>
      </c>
      <c r="F78" s="4">
        <v>0</v>
      </c>
      <c r="G78" s="4">
        <v>5</v>
      </c>
      <c r="H78" s="4">
        <v>7</v>
      </c>
      <c r="I78" s="4">
        <v>19</v>
      </c>
      <c r="J78" s="4">
        <f>I78/31*100</f>
        <v>61.29032258064516</v>
      </c>
      <c r="K78" s="4"/>
    </row>
    <row r="79" spans="1:11" ht="22.5" customHeight="1">
      <c r="A79" s="120"/>
      <c r="B79" s="125"/>
      <c r="C79" s="120"/>
      <c r="D79" s="12" t="s">
        <v>109</v>
      </c>
      <c r="E79" s="4">
        <v>31</v>
      </c>
      <c r="F79" s="4">
        <v>0</v>
      </c>
      <c r="G79" s="4">
        <v>4</v>
      </c>
      <c r="H79" s="4">
        <v>6</v>
      </c>
      <c r="I79" s="4">
        <v>21</v>
      </c>
      <c r="J79" s="4">
        <f>I79/31*100</f>
        <v>67.741935483870961</v>
      </c>
      <c r="K79" s="4"/>
    </row>
    <row r="80" spans="1:11" ht="26.25" customHeight="1">
      <c r="A80" s="72">
        <v>35</v>
      </c>
      <c r="B80" s="4" t="s">
        <v>110</v>
      </c>
      <c r="C80" s="72">
        <v>1</v>
      </c>
      <c r="D80" s="9" t="s">
        <v>111</v>
      </c>
      <c r="E80" s="4">
        <v>31</v>
      </c>
      <c r="F80" s="4">
        <v>0</v>
      </c>
      <c r="G80" s="4">
        <v>4</v>
      </c>
      <c r="H80" s="4">
        <v>5</v>
      </c>
      <c r="I80" s="4">
        <v>22</v>
      </c>
      <c r="J80" s="4">
        <f>I80/31*100</f>
        <v>70.967741935483872</v>
      </c>
      <c r="K80" s="4"/>
    </row>
    <row r="81" spans="1:11" ht="24" customHeight="1">
      <c r="A81" s="72">
        <v>36</v>
      </c>
      <c r="B81" s="4" t="s">
        <v>112</v>
      </c>
      <c r="C81" s="72">
        <v>1</v>
      </c>
      <c r="D81" s="3" t="s">
        <v>113</v>
      </c>
      <c r="E81" s="4">
        <v>31</v>
      </c>
      <c r="F81" s="4">
        <v>0</v>
      </c>
      <c r="G81" s="4">
        <v>1</v>
      </c>
      <c r="H81" s="4">
        <v>4</v>
      </c>
      <c r="I81" s="4">
        <v>26</v>
      </c>
      <c r="J81" s="4">
        <f>I81/31*100</f>
        <v>83.870967741935488</v>
      </c>
      <c r="K81" s="4"/>
    </row>
    <row r="82" spans="1:11" ht="23.25" customHeight="1">
      <c r="A82" s="72">
        <v>37</v>
      </c>
      <c r="B82" s="4" t="s">
        <v>114</v>
      </c>
      <c r="C82" s="72">
        <v>1</v>
      </c>
      <c r="D82" s="3" t="s">
        <v>115</v>
      </c>
      <c r="E82" s="4">
        <v>31</v>
      </c>
      <c r="F82" s="4"/>
      <c r="G82" s="4"/>
      <c r="H82" s="4"/>
      <c r="I82" s="4"/>
      <c r="J82" s="4"/>
      <c r="K82" s="4"/>
    </row>
    <row r="83" spans="1:11" ht="23.25" customHeight="1">
      <c r="A83" s="72">
        <v>38</v>
      </c>
      <c r="B83" s="4" t="s">
        <v>116</v>
      </c>
      <c r="C83" s="72">
        <v>1</v>
      </c>
      <c r="D83" s="13" t="s">
        <v>117</v>
      </c>
      <c r="E83" s="4">
        <v>31</v>
      </c>
      <c r="F83" s="4">
        <v>0</v>
      </c>
      <c r="G83" s="4">
        <v>2</v>
      </c>
      <c r="H83" s="4">
        <v>4</v>
      </c>
      <c r="I83" s="4">
        <v>25</v>
      </c>
      <c r="J83" s="4">
        <f t="shared" ref="J83:J100" si="4">I83/31*100</f>
        <v>80.645161290322577</v>
      </c>
      <c r="K83" s="4"/>
    </row>
    <row r="84" spans="1:11" ht="30">
      <c r="A84" s="72">
        <v>39</v>
      </c>
      <c r="B84" s="4" t="s">
        <v>118</v>
      </c>
      <c r="C84" s="72">
        <v>1</v>
      </c>
      <c r="D84" s="13" t="s">
        <v>119</v>
      </c>
      <c r="E84" s="4">
        <v>31</v>
      </c>
      <c r="F84" s="4">
        <v>0</v>
      </c>
      <c r="G84" s="4">
        <v>5</v>
      </c>
      <c r="H84" s="4">
        <v>4</v>
      </c>
      <c r="I84" s="4">
        <v>22</v>
      </c>
      <c r="J84" s="4">
        <f t="shared" si="4"/>
        <v>70.967741935483872</v>
      </c>
      <c r="K84" s="4"/>
    </row>
    <row r="85" spans="1:11" ht="30">
      <c r="A85" s="72">
        <v>40</v>
      </c>
      <c r="B85" s="70" t="s">
        <v>120</v>
      </c>
      <c r="C85" s="72">
        <v>1</v>
      </c>
      <c r="D85" s="3" t="s">
        <v>121</v>
      </c>
      <c r="E85" s="4">
        <v>31</v>
      </c>
      <c r="F85" s="4">
        <v>0</v>
      </c>
      <c r="G85" s="4">
        <v>0</v>
      </c>
      <c r="H85" s="4">
        <v>5</v>
      </c>
      <c r="I85" s="4">
        <v>26</v>
      </c>
      <c r="J85" s="4">
        <f t="shared" si="4"/>
        <v>83.870967741935488</v>
      </c>
      <c r="K85" s="4"/>
    </row>
    <row r="86" spans="1:11" ht="30">
      <c r="A86" s="72">
        <v>41</v>
      </c>
      <c r="B86" s="70" t="s">
        <v>122</v>
      </c>
      <c r="C86" s="72">
        <v>1</v>
      </c>
      <c r="D86" s="3" t="s">
        <v>123</v>
      </c>
      <c r="E86" s="4">
        <v>31</v>
      </c>
      <c r="F86" s="4"/>
      <c r="G86" s="4">
        <v>0</v>
      </c>
      <c r="H86" s="4">
        <v>4</v>
      </c>
      <c r="I86" s="4">
        <v>27</v>
      </c>
      <c r="J86" s="4">
        <f t="shared" si="4"/>
        <v>87.096774193548384</v>
      </c>
      <c r="K86" s="4"/>
    </row>
    <row r="87" spans="1:11" ht="30.75" customHeight="1">
      <c r="A87" s="72">
        <v>42</v>
      </c>
      <c r="B87" s="13" t="s">
        <v>124</v>
      </c>
      <c r="C87" s="72">
        <v>1</v>
      </c>
      <c r="D87" s="12" t="s">
        <v>125</v>
      </c>
      <c r="E87" s="4">
        <v>31</v>
      </c>
      <c r="F87" s="4">
        <v>0</v>
      </c>
      <c r="G87" s="4">
        <v>2</v>
      </c>
      <c r="H87" s="4">
        <v>4</v>
      </c>
      <c r="I87" s="4">
        <v>25</v>
      </c>
      <c r="J87" s="4">
        <f t="shared" si="4"/>
        <v>80.645161290322577</v>
      </c>
      <c r="K87" s="4"/>
    </row>
    <row r="88" spans="1:11" ht="45">
      <c r="A88" s="118">
        <v>43</v>
      </c>
      <c r="B88" s="118" t="s">
        <v>126</v>
      </c>
      <c r="C88" s="118">
        <v>3</v>
      </c>
      <c r="D88" s="5" t="s">
        <v>216</v>
      </c>
      <c r="E88" s="4">
        <v>31</v>
      </c>
      <c r="F88" s="4">
        <v>0</v>
      </c>
      <c r="G88" s="4">
        <v>0</v>
      </c>
      <c r="H88" s="4">
        <v>4</v>
      </c>
      <c r="I88" s="4">
        <v>27</v>
      </c>
      <c r="J88" s="4">
        <f t="shared" si="4"/>
        <v>87.096774193548384</v>
      </c>
      <c r="K88" s="4"/>
    </row>
    <row r="89" spans="1:11" ht="30">
      <c r="A89" s="119"/>
      <c r="B89" s="119"/>
      <c r="C89" s="119"/>
      <c r="D89" s="5" t="s">
        <v>156</v>
      </c>
      <c r="E89" s="4">
        <v>31</v>
      </c>
      <c r="F89" s="4">
        <v>0</v>
      </c>
      <c r="G89" s="4">
        <v>0</v>
      </c>
      <c r="H89" s="4">
        <v>4</v>
      </c>
      <c r="I89" s="4">
        <v>27</v>
      </c>
      <c r="J89" s="4">
        <f t="shared" si="4"/>
        <v>87.096774193548384</v>
      </c>
      <c r="K89" s="4"/>
    </row>
    <row r="90" spans="1:11">
      <c r="A90" s="120"/>
      <c r="B90" s="120"/>
      <c r="C90" s="120"/>
      <c r="D90" s="5" t="s">
        <v>217</v>
      </c>
      <c r="E90" s="4">
        <v>31</v>
      </c>
      <c r="F90" s="4">
        <v>0</v>
      </c>
      <c r="G90" s="4">
        <v>0</v>
      </c>
      <c r="H90" s="4">
        <v>4</v>
      </c>
      <c r="I90" s="4">
        <v>27</v>
      </c>
      <c r="J90" s="4">
        <f t="shared" si="4"/>
        <v>87.096774193548384</v>
      </c>
      <c r="K90" s="4"/>
    </row>
    <row r="91" spans="1:11" ht="20.25" customHeight="1">
      <c r="A91" s="72">
        <v>44</v>
      </c>
      <c r="B91" s="13" t="s">
        <v>129</v>
      </c>
      <c r="C91" s="71">
        <v>1</v>
      </c>
      <c r="D91" s="12" t="s">
        <v>130</v>
      </c>
      <c r="E91" s="4">
        <v>31</v>
      </c>
      <c r="F91" s="4">
        <v>0</v>
      </c>
      <c r="G91" s="4">
        <v>3</v>
      </c>
      <c r="H91" s="4">
        <v>5</v>
      </c>
      <c r="I91" s="4">
        <v>23</v>
      </c>
      <c r="J91" s="4">
        <f t="shared" si="4"/>
        <v>74.193548387096769</v>
      </c>
      <c r="K91" s="4"/>
    </row>
    <row r="92" spans="1:11" ht="21" customHeight="1">
      <c r="A92" s="72">
        <v>45</v>
      </c>
      <c r="B92" s="4" t="s">
        <v>131</v>
      </c>
      <c r="C92" s="72">
        <v>1</v>
      </c>
      <c r="D92" s="3" t="s">
        <v>132</v>
      </c>
      <c r="E92" s="4">
        <v>31</v>
      </c>
      <c r="F92" s="4">
        <v>0</v>
      </c>
      <c r="G92" s="4">
        <v>15</v>
      </c>
      <c r="H92" s="4">
        <v>0</v>
      </c>
      <c r="I92" s="4">
        <v>16</v>
      </c>
      <c r="J92" s="4">
        <f t="shared" si="4"/>
        <v>51.612903225806448</v>
      </c>
      <c r="K92" s="4"/>
    </row>
    <row r="93" spans="1:11" ht="19.5" customHeight="1">
      <c r="A93" s="72">
        <v>46</v>
      </c>
      <c r="B93" s="4" t="s">
        <v>133</v>
      </c>
      <c r="C93" s="71">
        <v>1</v>
      </c>
      <c r="D93" s="12" t="s">
        <v>134</v>
      </c>
      <c r="E93" s="4">
        <v>31</v>
      </c>
      <c r="F93" s="4">
        <v>0</v>
      </c>
      <c r="G93" s="4">
        <v>4</v>
      </c>
      <c r="H93" s="4">
        <v>6</v>
      </c>
      <c r="I93" s="4">
        <v>21</v>
      </c>
      <c r="J93" s="4">
        <f t="shared" si="4"/>
        <v>67.741935483870961</v>
      </c>
      <c r="K93" s="4"/>
    </row>
    <row r="94" spans="1:11" ht="30">
      <c r="A94" s="118">
        <v>47</v>
      </c>
      <c r="B94" s="118" t="s">
        <v>135</v>
      </c>
      <c r="C94" s="118">
        <v>3</v>
      </c>
      <c r="D94" s="12" t="s">
        <v>136</v>
      </c>
      <c r="E94" s="4">
        <v>31</v>
      </c>
      <c r="F94" s="4">
        <v>0</v>
      </c>
      <c r="G94" s="4">
        <v>4</v>
      </c>
      <c r="H94" s="4">
        <v>4</v>
      </c>
      <c r="I94" s="4">
        <v>23</v>
      </c>
      <c r="J94" s="4">
        <f t="shared" si="4"/>
        <v>74.193548387096769</v>
      </c>
      <c r="K94" s="4"/>
    </row>
    <row r="95" spans="1:11" ht="25.5" customHeight="1">
      <c r="A95" s="119"/>
      <c r="B95" s="119"/>
      <c r="C95" s="119"/>
      <c r="D95" s="12" t="s">
        <v>137</v>
      </c>
      <c r="E95" s="4">
        <v>31</v>
      </c>
      <c r="F95" s="4">
        <v>0</v>
      </c>
      <c r="G95" s="4">
        <v>3</v>
      </c>
      <c r="H95" s="4">
        <v>5</v>
      </c>
      <c r="I95" s="4">
        <v>23</v>
      </c>
      <c r="J95" s="4">
        <f t="shared" si="4"/>
        <v>74.193548387096769</v>
      </c>
      <c r="K95" s="4"/>
    </row>
    <row r="96" spans="1:11">
      <c r="A96" s="120"/>
      <c r="B96" s="120"/>
      <c r="C96" s="120"/>
      <c r="D96" s="12" t="s">
        <v>138</v>
      </c>
      <c r="E96" s="4">
        <v>31</v>
      </c>
      <c r="F96" s="4">
        <v>0</v>
      </c>
      <c r="G96" s="4">
        <v>2</v>
      </c>
      <c r="H96" s="4">
        <v>5</v>
      </c>
      <c r="I96" s="4">
        <v>24</v>
      </c>
      <c r="J96" s="4">
        <f t="shared" si="4"/>
        <v>77.41935483870968</v>
      </c>
      <c r="K96" s="4"/>
    </row>
    <row r="97" spans="1:11" ht="21.75" customHeight="1">
      <c r="A97" s="118">
        <v>48</v>
      </c>
      <c r="B97" s="118" t="s">
        <v>139</v>
      </c>
      <c r="C97" s="118">
        <v>4</v>
      </c>
      <c r="D97" s="12" t="s">
        <v>140</v>
      </c>
      <c r="E97" s="4">
        <v>31</v>
      </c>
      <c r="F97" s="4">
        <v>0</v>
      </c>
      <c r="G97" s="4">
        <v>2</v>
      </c>
      <c r="H97" s="4">
        <v>4</v>
      </c>
      <c r="I97" s="4">
        <v>25</v>
      </c>
      <c r="J97" s="4">
        <f t="shared" si="4"/>
        <v>80.645161290322577</v>
      </c>
      <c r="K97" s="4"/>
    </row>
    <row r="98" spans="1:11">
      <c r="A98" s="119"/>
      <c r="B98" s="119"/>
      <c r="C98" s="119"/>
      <c r="D98" s="12" t="s">
        <v>141</v>
      </c>
      <c r="E98" s="4">
        <v>31</v>
      </c>
      <c r="F98" s="4">
        <v>0</v>
      </c>
      <c r="G98" s="4">
        <v>1</v>
      </c>
      <c r="H98" s="4">
        <v>5</v>
      </c>
      <c r="I98" s="4">
        <v>25</v>
      </c>
      <c r="J98" s="4">
        <f t="shared" si="4"/>
        <v>80.645161290322577</v>
      </c>
      <c r="K98" s="4"/>
    </row>
    <row r="99" spans="1:11" ht="19.5" customHeight="1">
      <c r="A99" s="119"/>
      <c r="B99" s="119"/>
      <c r="C99" s="119"/>
      <c r="D99" s="12" t="s">
        <v>142</v>
      </c>
      <c r="E99" s="4">
        <v>31</v>
      </c>
      <c r="F99" s="4">
        <v>0</v>
      </c>
      <c r="G99" s="4">
        <v>4</v>
      </c>
      <c r="H99" s="4">
        <v>6</v>
      </c>
      <c r="I99" s="4">
        <v>21</v>
      </c>
      <c r="J99" s="4">
        <f t="shared" si="4"/>
        <v>67.741935483870961</v>
      </c>
      <c r="K99" s="4"/>
    </row>
    <row r="100" spans="1:11" ht="21.75" customHeight="1">
      <c r="A100" s="120"/>
      <c r="B100" s="120"/>
      <c r="C100" s="120"/>
      <c r="D100" s="12" t="s">
        <v>157</v>
      </c>
      <c r="E100" s="4">
        <v>31</v>
      </c>
      <c r="F100" s="4">
        <v>0</v>
      </c>
      <c r="G100" s="4">
        <v>3</v>
      </c>
      <c r="H100" s="4">
        <v>4</v>
      </c>
      <c r="I100" s="4">
        <v>24</v>
      </c>
      <c r="J100" s="4">
        <f t="shared" si="4"/>
        <v>77.41935483870968</v>
      </c>
      <c r="K100" s="4"/>
    </row>
  </sheetData>
  <mergeCells count="52">
    <mergeCell ref="A1:K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C6:C7"/>
    <mergeCell ref="A8:A16"/>
    <mergeCell ref="B8:B16"/>
    <mergeCell ref="C8:C16"/>
    <mergeCell ref="A17:A18"/>
    <mergeCell ref="C17:C18"/>
    <mergeCell ref="A6:A7"/>
    <mergeCell ref="B6:B7"/>
    <mergeCell ref="A20:A21"/>
    <mergeCell ref="B20:B21"/>
    <mergeCell ref="C20:C21"/>
    <mergeCell ref="A34:A39"/>
    <mergeCell ref="B34:B39"/>
    <mergeCell ref="C34:C39"/>
    <mergeCell ref="A22:A33"/>
    <mergeCell ref="B22:B33"/>
    <mergeCell ref="C22:C33"/>
    <mergeCell ref="A40:A41"/>
    <mergeCell ref="B40:B41"/>
    <mergeCell ref="C40:C41"/>
    <mergeCell ref="A42:A43"/>
    <mergeCell ref="B42:B43"/>
    <mergeCell ref="C42:C43"/>
    <mergeCell ref="A45:A46"/>
    <mergeCell ref="B45:B46"/>
    <mergeCell ref="C45:C46"/>
    <mergeCell ref="A64:A73"/>
    <mergeCell ref="B64:B73"/>
    <mergeCell ref="C64:C73"/>
    <mergeCell ref="B48:B49"/>
    <mergeCell ref="A78:A79"/>
    <mergeCell ref="B78:B79"/>
    <mergeCell ref="C78:C79"/>
    <mergeCell ref="A97:A100"/>
    <mergeCell ref="B97:B100"/>
    <mergeCell ref="C97:C100"/>
    <mergeCell ref="A88:A90"/>
    <mergeCell ref="B88:B90"/>
    <mergeCell ref="C88:C90"/>
    <mergeCell ref="A94:A96"/>
    <mergeCell ref="B94:B96"/>
    <mergeCell ref="C94:C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april</vt:lpstr>
      <vt:lpstr>may</vt:lpstr>
      <vt:lpstr>jun</vt:lpstr>
      <vt:lpstr>OP &amp; IP</vt:lpstr>
      <vt:lpstr>JULY</vt:lpstr>
      <vt:lpstr>AUG</vt:lpstr>
      <vt:lpstr>SEPT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2025-01-28T09:17:13Z</dcterms:modified>
</cp:coreProperties>
</file>